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autoCompressPictures="0"/>
  <bookViews>
    <workbookView xWindow="17460" yWindow="-16320" windowWidth="29040" windowHeight="15840" tabRatio="864" activeTab="2"/>
  </bookViews>
  <sheets>
    <sheet name="Instructions" sheetId="12" r:id="rId1"/>
    <sheet name="1. EIP opportunities monitoring" sheetId="10" r:id="rId2"/>
    <sheet name="2. Summary impacts" sheetId="11" r:id="rId3"/>
  </sheets>
  <definedNames>
    <definedName name="_xlnm.Print_Area" localSheetId="1">'1. EIP opportunities monitoring'!$A$1:$AF$71</definedName>
    <definedName name="_xlnm.Print_Area" localSheetId="2">'2. Summary impacts'!$A$1:$E$47</definedName>
    <definedName name="_xlnm.Print_Area" localSheetId="0">Instructions!$A$1:$CC$116</definedName>
    <definedName name="_xlnm.Print_Titles" localSheetId="1">'1. EIP opportunities monitoring'!$B:$D,'1. EIP opportunities monitoring'!$8:$10</definedName>
  </definedNames>
  <calcPr calcId="145621"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A13" i="10" l="1"/>
  <c r="K13" i="10"/>
  <c r="K11" i="10"/>
  <c r="I12" i="10"/>
  <c r="I13" i="10"/>
  <c r="I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C40" i="11"/>
  <c r="C41" i="11"/>
  <c r="C42" i="11"/>
  <c r="C43" i="11"/>
  <c r="I15" i="10"/>
  <c r="K15" i="10"/>
  <c r="N15" i="10"/>
  <c r="I16" i="10"/>
  <c r="K16" i="10"/>
  <c r="N16" i="10"/>
  <c r="I17" i="10"/>
  <c r="K17" i="10"/>
  <c r="N17" i="10"/>
  <c r="AA11" i="10"/>
  <c r="AA12" i="10"/>
  <c r="AA14" i="10"/>
  <c r="N11" i="10"/>
  <c r="K12" i="10"/>
  <c r="N12" i="10"/>
  <c r="K14" i="10"/>
  <c r="N14" i="10"/>
  <c r="I11" i="10"/>
  <c r="C7" i="11"/>
  <c r="C11" i="11"/>
  <c r="K62" i="10"/>
  <c r="N62" i="10"/>
  <c r="I62" i="10"/>
  <c r="K61" i="10"/>
  <c r="N61" i="10"/>
  <c r="I61" i="10"/>
  <c r="K60" i="10"/>
  <c r="N60" i="10"/>
  <c r="I60" i="10"/>
  <c r="K59" i="10"/>
  <c r="N59" i="10"/>
  <c r="I59" i="10"/>
  <c r="K58" i="10"/>
  <c r="N58" i="10"/>
  <c r="I58" i="10"/>
  <c r="K57" i="10"/>
  <c r="N57" i="10"/>
  <c r="I57" i="10"/>
  <c r="K56" i="10"/>
  <c r="N56" i="10"/>
  <c r="I56" i="10"/>
  <c r="K55" i="10"/>
  <c r="N55" i="10"/>
  <c r="I55" i="10"/>
  <c r="K54" i="10"/>
  <c r="N54" i="10"/>
  <c r="I54" i="10"/>
  <c r="K53" i="10"/>
  <c r="N53" i="10"/>
  <c r="I53" i="10"/>
  <c r="K52" i="10"/>
  <c r="N52" i="10"/>
  <c r="I52" i="10"/>
  <c r="K51" i="10"/>
  <c r="N51" i="10"/>
  <c r="I51" i="10"/>
  <c r="K50" i="10"/>
  <c r="N50" i="10"/>
  <c r="I50" i="10"/>
  <c r="K49" i="10"/>
  <c r="N49" i="10"/>
  <c r="I49" i="10"/>
  <c r="K48" i="10"/>
  <c r="N48" i="10"/>
  <c r="I48" i="10"/>
  <c r="K47" i="10"/>
  <c r="N47" i="10"/>
  <c r="I47" i="10"/>
  <c r="K46" i="10"/>
  <c r="N46" i="10"/>
  <c r="I46" i="10"/>
  <c r="K45" i="10"/>
  <c r="N45" i="10"/>
  <c r="I45" i="10"/>
  <c r="K44" i="10"/>
  <c r="N44" i="10"/>
  <c r="I44" i="10"/>
  <c r="K43" i="10"/>
  <c r="N43" i="10"/>
  <c r="I43" i="10"/>
  <c r="K42" i="10"/>
  <c r="N42" i="10"/>
  <c r="I42" i="10"/>
  <c r="K41" i="10"/>
  <c r="N41" i="10"/>
  <c r="I41" i="10"/>
  <c r="K40" i="10"/>
  <c r="N40" i="10"/>
  <c r="I40" i="10"/>
  <c r="K39" i="10"/>
  <c r="N39" i="10"/>
  <c r="I39" i="10"/>
  <c r="K38" i="10"/>
  <c r="N38" i="10"/>
  <c r="I38" i="10"/>
  <c r="K37" i="10"/>
  <c r="N37" i="10"/>
  <c r="I37" i="10"/>
  <c r="K36" i="10"/>
  <c r="N36" i="10"/>
  <c r="I36" i="10"/>
  <c r="K35" i="10"/>
  <c r="N35" i="10"/>
  <c r="I35" i="10"/>
  <c r="K34" i="10"/>
  <c r="N34" i="10"/>
  <c r="I34" i="10"/>
  <c r="K33" i="10"/>
  <c r="N33" i="10"/>
  <c r="I33" i="10"/>
  <c r="K32" i="10"/>
  <c r="N32" i="10"/>
  <c r="I32" i="10"/>
  <c r="K31" i="10"/>
  <c r="N31" i="10"/>
  <c r="I31" i="10"/>
  <c r="K66" i="10"/>
  <c r="N66" i="10"/>
  <c r="I66" i="10"/>
  <c r="K65" i="10"/>
  <c r="N65" i="10"/>
  <c r="I65" i="10"/>
  <c r="K28" i="10"/>
  <c r="N28" i="10"/>
  <c r="I28" i="10"/>
  <c r="K27" i="10"/>
  <c r="N27" i="10"/>
  <c r="I27" i="10"/>
  <c r="K20" i="10"/>
  <c r="N20" i="10"/>
  <c r="I20" i="10"/>
  <c r="K19" i="10"/>
  <c r="N19" i="10"/>
  <c r="I19" i="10"/>
  <c r="K18" i="10"/>
  <c r="N18" i="10"/>
  <c r="I18" i="10"/>
  <c r="C27" i="11"/>
  <c r="C26" i="11"/>
  <c r="C25" i="11"/>
  <c r="C21" i="11"/>
  <c r="C20" i="11"/>
  <c r="C19" i="11"/>
  <c r="C18" i="11"/>
  <c r="C17" i="11"/>
  <c r="C13" i="11"/>
  <c r="C12" i="11"/>
  <c r="C38" i="11"/>
  <c r="K30" i="10"/>
  <c r="K70" i="10"/>
  <c r="N70" i="10"/>
  <c r="K69" i="10"/>
  <c r="N69" i="10"/>
  <c r="K68" i="10"/>
  <c r="K67" i="10"/>
  <c r="N67" i="10"/>
  <c r="K64" i="10"/>
  <c r="N64" i="10"/>
  <c r="K63" i="10"/>
  <c r="N63" i="10"/>
  <c r="K29" i="10"/>
  <c r="K26" i="10"/>
  <c r="N26" i="10"/>
  <c r="K25" i="10"/>
  <c r="N25" i="10"/>
  <c r="K24" i="10"/>
  <c r="N24" i="10"/>
  <c r="K23" i="10"/>
  <c r="K22" i="10"/>
  <c r="N22" i="10"/>
  <c r="K21" i="10"/>
  <c r="N21" i="10"/>
  <c r="N68" i="10"/>
  <c r="N30" i="10"/>
  <c r="N29" i="10"/>
  <c r="N23" i="10"/>
  <c r="I70" i="10"/>
  <c r="I69" i="10"/>
  <c r="I68" i="10"/>
  <c r="I67" i="10"/>
  <c r="I64" i="10"/>
  <c r="I63" i="10"/>
  <c r="I30" i="10"/>
  <c r="I29" i="10"/>
  <c r="I26" i="10"/>
  <c r="I25" i="10"/>
  <c r="I24" i="10"/>
  <c r="I23" i="10"/>
  <c r="I22" i="10"/>
  <c r="I21" i="10"/>
  <c r="C16" i="11"/>
  <c r="C24" i="11"/>
  <c r="C37" i="11"/>
  <c r="C36" i="11"/>
  <c r="C39" i="11"/>
  <c r="C33" i="11"/>
  <c r="C32" i="11"/>
  <c r="C35" i="11"/>
  <c r="C34" i="11"/>
  <c r="C29" i="11"/>
  <c r="C28" i="11"/>
  <c r="C31" i="11"/>
  <c r="C30" i="11"/>
  <c r="C23" i="11"/>
  <c r="C22" i="11"/>
  <c r="C15" i="11"/>
  <c r="C14" i="11"/>
  <c r="C10" i="11"/>
  <c r="C9" i="11"/>
  <c r="C8" i="11"/>
</calcChain>
</file>

<file path=xl/sharedStrings.xml><?xml version="1.0" encoding="utf-8"?>
<sst xmlns="http://schemas.openxmlformats.org/spreadsheetml/2006/main" count="334" uniqueCount="181">
  <si>
    <t>How calculated?</t>
  </si>
  <si>
    <t>- Implemented</t>
  </si>
  <si>
    <t>- Planned implementation</t>
  </si>
  <si>
    <t>- No implementation (yet)</t>
  </si>
  <si>
    <t>Type of fuel</t>
  </si>
  <si>
    <t>Please select</t>
  </si>
  <si>
    <t>CO2 emission reduction 
due to fuel saving</t>
  </si>
  <si>
    <t>ELECTRICITY SAVINGS</t>
  </si>
  <si>
    <t>FOSSIL FUEL SAVINGS</t>
  </si>
  <si>
    <t>WATER SAVINGS</t>
  </si>
  <si>
    <t>FINANCIAL SAVINGS</t>
  </si>
  <si>
    <t>Return on investment (average payback time)</t>
  </si>
  <si>
    <t>(Yes / Planned / No)</t>
  </si>
  <si>
    <t>Dropdown list</t>
  </si>
  <si>
    <t>Description</t>
  </si>
  <si>
    <t>Saving in MWh/yr</t>
  </si>
  <si>
    <t>Saving in GJ/yr</t>
  </si>
  <si>
    <t>Saving in tonnes/yr</t>
  </si>
  <si>
    <t>Investment in Euros</t>
  </si>
  <si>
    <t>Saving in Euros/year</t>
  </si>
  <si>
    <t>Payback time in years - Formula</t>
  </si>
  <si>
    <t>EFFLUENT QUALITY</t>
  </si>
  <si>
    <t>Quantify if possible</t>
  </si>
  <si>
    <t>Type of material/chemical/waste</t>
  </si>
  <si>
    <r>
      <t>Saving in t CO</t>
    </r>
    <r>
      <rPr>
        <b/>
        <vertAlign val="subscript"/>
        <sz val="10"/>
        <rFont val="Calibri"/>
        <family val="2"/>
        <scheme val="minor"/>
      </rPr>
      <t>2</t>
    </r>
    <r>
      <rPr>
        <b/>
        <sz val="10"/>
        <rFont val="Calibri"/>
        <family val="2"/>
        <scheme val="minor"/>
      </rPr>
      <t>/yr - Formula</t>
    </r>
  </si>
  <si>
    <r>
      <t>Value (g CO</t>
    </r>
    <r>
      <rPr>
        <b/>
        <vertAlign val="subscript"/>
        <sz val="10"/>
        <rFont val="Calibri"/>
        <family val="2"/>
        <scheme val="minor"/>
      </rPr>
      <t>2</t>
    </r>
    <r>
      <rPr>
        <b/>
        <sz val="10"/>
        <rFont val="Calibri"/>
        <family val="2"/>
        <scheme val="minor"/>
      </rPr>
      <t>/MJ) - Formula</t>
    </r>
  </si>
  <si>
    <r>
      <t>Saving in m</t>
    </r>
    <r>
      <rPr>
        <b/>
        <vertAlign val="superscript"/>
        <sz val="10"/>
        <rFont val="Calibri"/>
        <family val="2"/>
        <scheme val="minor"/>
      </rPr>
      <t>3</t>
    </r>
    <r>
      <rPr>
        <b/>
        <sz val="10"/>
        <rFont val="Calibri"/>
        <family val="2"/>
        <scheme val="minor"/>
      </rPr>
      <t>/yr</t>
    </r>
  </si>
  <si>
    <r>
      <t>CO</t>
    </r>
    <r>
      <rPr>
        <b/>
        <vertAlign val="subscript"/>
        <sz val="10"/>
        <rFont val="Calibri"/>
        <family val="2"/>
        <scheme val="minor"/>
      </rPr>
      <t>2</t>
    </r>
    <r>
      <rPr>
        <b/>
        <sz val="10"/>
        <rFont val="Calibri"/>
        <family val="2"/>
        <scheme val="minor"/>
      </rPr>
      <t xml:space="preserve"> emission reduction due to electricity saving</t>
    </r>
  </si>
  <si>
    <t>in total</t>
  </si>
  <si>
    <t>MWh/yr</t>
  </si>
  <si>
    <t>GJ/yr</t>
  </si>
  <si>
    <t>Fossil fuel saving</t>
  </si>
  <si>
    <t>Water savings</t>
  </si>
  <si>
    <t>Date of implementation   (if applicable), MM/YYYY</t>
  </si>
  <si>
    <t>Electricity savings</t>
  </si>
  <si>
    <t>yr</t>
  </si>
  <si>
    <t>Financial savings (in Euros)</t>
  </si>
  <si>
    <t>€/year</t>
  </si>
  <si>
    <t>t/yr</t>
  </si>
  <si>
    <t>Material/chemicals savings and waste recycling</t>
  </si>
  <si>
    <t>CO₂ emission reduction due to electricity savings</t>
  </si>
  <si>
    <t>CO₂ emission reduction due to fuel savings</t>
  </si>
  <si>
    <t>t CO₂/yr</t>
  </si>
  <si>
    <t>m³/yr</t>
  </si>
  <si>
    <t>Name of industrial park:</t>
  </si>
  <si>
    <t>Date of last update (MM/YYYY):</t>
  </si>
  <si>
    <t>Name of the person reporting:</t>
  </si>
  <si>
    <t>Name of the industrial park:</t>
  </si>
  <si>
    <t>E-mail address:</t>
  </si>
  <si>
    <t>Yes</t>
  </si>
  <si>
    <t>08/2018</t>
  </si>
  <si>
    <t>120MW installed. Capacity factor = typically 16% in the region (see 1st interim report)</t>
  </si>
  <si>
    <t>Coal</t>
  </si>
  <si>
    <t>Planned</t>
  </si>
  <si>
    <t>in 2019</t>
  </si>
  <si>
    <t>Estimated, see special report #34</t>
  </si>
  <si>
    <t>No</t>
  </si>
  <si>
    <t>Not applicable</t>
  </si>
  <si>
    <t xml:space="preserve">Tenant companies are not interested in participating in this committe </t>
  </si>
  <si>
    <t>Potential benefits are probably high, but difficult to quantify. Better evaluation should be performed to engage tenant companies</t>
  </si>
  <si>
    <t>Estimated</t>
  </si>
  <si>
    <t>Estimated, based on the price of solar panel (incl. installation)</t>
  </si>
  <si>
    <t>Based on a price of 0.14€/kWh</t>
  </si>
  <si>
    <t>Example #1: Develop Solar PV panel project in the industrial park</t>
  </si>
  <si>
    <t>Example #2: Repair leaks in the steam network</t>
  </si>
  <si>
    <t>RATIONALE FOR THE TOOL</t>
  </si>
  <si>
    <t>TOOL OBJECTIVES</t>
  </si>
  <si>
    <t>STEPS AND INSTRUCTIONS</t>
  </si>
  <si>
    <t>STEPS IN TOOL</t>
  </si>
  <si>
    <t>DETAILED INSTRUCTIONS</t>
  </si>
  <si>
    <t>ESTIMATED TIME TO COMPLETE TOOL</t>
  </si>
  <si>
    <t>STEP 1</t>
  </si>
  <si>
    <t>Simple basic 
analysis</t>
  </si>
  <si>
    <t>Detailed 
analysis</t>
  </si>
  <si>
    <t>Manager/coordinator of development agency</t>
  </si>
  <si>
    <t>EIP expert / consultant</t>
  </si>
  <si>
    <t>Location where step 
can be undertaken</t>
  </si>
  <si>
    <t>EXAMPLE OF PRACTICAL APPLICATION</t>
  </si>
  <si>
    <t>Lessons learnt from tool application</t>
  </si>
  <si>
    <t>FURTHER READING</t>
  </si>
  <si>
    <t>Where to find more information about UNIDO EIP tools?</t>
  </si>
  <si>
    <t>What do we mean with Eco-Industrial Parks?</t>
  </si>
  <si>
    <t>How do we implement Eco-Industrial Parks?</t>
  </si>
  <si>
    <t>Manual for UNIDO Toolbox on Eco-Industrial Parks</t>
  </si>
  <si>
    <t>An International Framework for Eco-Industrial Parks</t>
  </si>
  <si>
    <t>(UNIDO, 2019)</t>
  </si>
  <si>
    <t>(UNIDO, World Bank Group, GIZ, 2017)</t>
  </si>
  <si>
    <t>(UNIDO,2017)</t>
  </si>
  <si>
    <t>LIST OF ACRONYMS</t>
  </si>
  <si>
    <t>CAPEX</t>
  </si>
  <si>
    <t>Capital expenditure</t>
  </si>
  <si>
    <t>Carbon dioxide</t>
  </si>
  <si>
    <t>Carbon dioxide equivalent</t>
  </si>
  <si>
    <t>EIP</t>
  </si>
  <si>
    <t>Eco-industrial park</t>
  </si>
  <si>
    <t>GHG</t>
  </si>
  <si>
    <t>Greenhouse gas</t>
  </si>
  <si>
    <t>NOx</t>
  </si>
  <si>
    <t>Nitrogen oxides</t>
  </si>
  <si>
    <t>OHS</t>
  </si>
  <si>
    <t>Occupational health and safety</t>
  </si>
  <si>
    <t>OPEX</t>
  </si>
  <si>
    <t>Operational expenditure</t>
  </si>
  <si>
    <t>UNIDO</t>
  </si>
  <si>
    <t>United Nations Industrial Development Organization</t>
  </si>
  <si>
    <t>QUESTIONS OR COMMENTS</t>
  </si>
  <si>
    <t>For questions, comments and request for information, please email:</t>
  </si>
  <si>
    <r>
      <rPr>
        <b/>
        <sz val="14"/>
        <color rgb="FFD32D20"/>
        <rFont val="Calibri"/>
        <family val="2"/>
        <scheme val="minor"/>
      </rPr>
      <t>Tool version:</t>
    </r>
    <r>
      <rPr>
        <b/>
        <sz val="11"/>
        <color rgb="FFFFC000"/>
        <rFont val="Calibri"/>
        <family val="2"/>
        <scheme val="minor"/>
      </rPr>
      <t xml:space="preserve"> </t>
    </r>
    <r>
      <rPr>
        <sz val="11"/>
        <rFont val="Calibri"/>
        <family val="2"/>
        <scheme val="minor"/>
      </rPr>
      <t>V2, April 2019</t>
    </r>
  </si>
  <si>
    <r>
      <rPr>
        <b/>
        <sz val="14"/>
        <color rgb="FFD32D20"/>
        <rFont val="Calibri"/>
        <family val="2"/>
        <scheme val="minor"/>
      </rPr>
      <t>Disclaimer:</t>
    </r>
    <r>
      <rPr>
        <b/>
        <sz val="14"/>
        <color rgb="FFFFC000"/>
        <rFont val="Calibri"/>
        <family val="2"/>
        <scheme val="minor"/>
      </rPr>
      <t xml:space="preserve"> </t>
    </r>
    <r>
      <rPr>
        <sz val="11"/>
        <color theme="1"/>
        <rFont val="Calibri"/>
        <family val="2"/>
        <scheme val="minor"/>
      </rPr>
      <t>UNIDO cannot be held  responsible for the application of this tool and its results. The sole responsibility of the tool application remains with the user of the tool.</t>
    </r>
  </si>
  <si>
    <t>0.5 to 1 person day</t>
  </si>
  <si>
    <t>1 to 2 person days</t>
  </si>
  <si>
    <t>RESULTS</t>
  </si>
  <si>
    <r>
      <t>CO</t>
    </r>
    <r>
      <rPr>
        <vertAlign val="subscript"/>
        <sz val="11"/>
        <rFont val="Calibri"/>
        <family val="2"/>
        <scheme val="minor"/>
      </rPr>
      <t>2</t>
    </r>
  </si>
  <si>
    <t>MWh</t>
  </si>
  <si>
    <t>Megawatt hour</t>
  </si>
  <si>
    <t>RECP</t>
  </si>
  <si>
    <t>Resource efficient and cleaner production</t>
  </si>
  <si>
    <t>t</t>
  </si>
  <si>
    <t>tonnes (metric)</t>
  </si>
  <si>
    <t>year</t>
  </si>
  <si>
    <t>MATERIALS, CHEMICALS AND WASTES</t>
  </si>
  <si>
    <t>COMMENTS</t>
  </si>
  <si>
    <t>EIP OPPORTUNITIES MONITORING</t>
  </si>
  <si>
    <t>EIP opportunity
(Short description)</t>
  </si>
  <si>
    <t>Implementation of EIP opportunity</t>
  </si>
  <si>
    <t>If EIP opportunity is not being implemented, what are the reasons?</t>
  </si>
  <si>
    <t>Electrical energy saving 
per EIP opportunity</t>
  </si>
  <si>
    <t>Fossil fuel saving 
per EIP opportunity</t>
  </si>
  <si>
    <t>Savings in water use per EIP opportunity</t>
  </si>
  <si>
    <t>Description of improvement in effluent quality</t>
  </si>
  <si>
    <t>Example #4 Establish committee on waste management, environment and resource efficiency</t>
  </si>
  <si>
    <t xml:space="preserve">Example #3: Upgrading of centralised wastewater treatment plant (WWTP) </t>
  </si>
  <si>
    <t>in 2020</t>
  </si>
  <si>
    <t>Estimated as part of pre-feasbility study (April 2019)</t>
  </si>
  <si>
    <t>125 ML/yr</t>
  </si>
  <si>
    <t>Better quality of disposed effluents per EIP opportunity</t>
  </si>
  <si>
    <t>Not included in table with summary results as this is qualitative data</t>
  </si>
  <si>
    <t>Social enhancements per EIP opportunity</t>
  </si>
  <si>
    <t>Reduction in Total Dissolved Solids (TDS) from 1500 mg/L to 800 mg/L</t>
  </si>
  <si>
    <t>Improved quality of effluent disposal will enhance well-being of local community</t>
  </si>
  <si>
    <t>2000 people</t>
  </si>
  <si>
    <t>Data from local government office</t>
  </si>
  <si>
    <t>Financial investment required 
per EIP opportunity</t>
  </si>
  <si>
    <t>Annual financial savings 
per EIP opportunity</t>
  </si>
  <si>
    <t>Material savings, chemical waste reduction, and waste recycling 
per EIP opportunity</t>
  </si>
  <si>
    <t>Simple payback period 
per EIP opportunity</t>
  </si>
  <si>
    <t>No financial savings</t>
  </si>
  <si>
    <t>This EIP opportunity will assist park management and industries to comply with effluent disposal by-laws</t>
  </si>
  <si>
    <r>
      <t xml:space="preserve">EIP OPPORTUNITIES MONITORING </t>
    </r>
    <r>
      <rPr>
        <sz val="20"/>
        <color theme="0"/>
        <rFont val="Arial"/>
        <family val="2"/>
      </rPr>
      <t>TOOL</t>
    </r>
  </si>
  <si>
    <t>BASIC INFORMATION</t>
  </si>
  <si>
    <r>
      <t xml:space="preserve">SOCIAL BENEFITS
</t>
    </r>
    <r>
      <rPr>
        <sz val="12"/>
        <color theme="0"/>
        <rFont val="Calibri"/>
        <family val="2"/>
        <scheme val="minor"/>
      </rPr>
      <t>(e.g. OH&amp;S, grievance management, security, capacity building, community outreach)</t>
    </r>
  </si>
  <si>
    <t>SUMMARY 
OF IMPACTS</t>
  </si>
  <si>
    <r>
      <t>CO</t>
    </r>
    <r>
      <rPr>
        <b/>
        <vertAlign val="subscript"/>
        <sz val="10"/>
        <color theme="1"/>
        <rFont val="Calibri"/>
        <family val="2"/>
        <scheme val="minor"/>
      </rPr>
      <t>2</t>
    </r>
    <r>
      <rPr>
        <b/>
        <sz val="10"/>
        <color theme="1"/>
        <rFont val="Calibri"/>
        <family val="2"/>
        <scheme val="minor"/>
      </rPr>
      <t xml:space="preserve"> intensity of national/local grid 
(t CO</t>
    </r>
    <r>
      <rPr>
        <b/>
        <vertAlign val="subscript"/>
        <sz val="10"/>
        <color theme="1"/>
        <rFont val="Calibri"/>
        <family val="2"/>
        <scheme val="minor"/>
      </rPr>
      <t>2</t>
    </r>
    <r>
      <rPr>
        <b/>
        <sz val="10"/>
        <color theme="1"/>
        <rFont val="Calibri"/>
        <family val="2"/>
        <scheme val="minor"/>
      </rPr>
      <t>/MWh)</t>
    </r>
  </si>
  <si>
    <t xml:space="preserve"> </t>
  </si>
  <si>
    <t>The objective of this tool is to monitor and report resource savings and impacts from EIP opportunities identified and implemented in industrial parks with the support of (inter)national development projects.</t>
  </si>
  <si>
    <t>The tool is designed to be used by international development agencies (e.g. by UNIDO staff members) and service providers (e.g. National Cleaner Production Centres) who work on EIP projects. It is envisaged that the Master File of the tool is managed by an appointed project coordinator (e.g. at UNIDO Head Quarters). 
The tool can be used immediately after completion of EIP opportunity assessments for an industrial park to inform about expected / preliminary results. The tool can also be used several months after the assessments, to report about the implementation and actual results.</t>
  </si>
  <si>
    <r>
      <rPr>
        <sz val="11"/>
        <rFont val="Calibri"/>
        <family val="2"/>
        <scheme val="minor"/>
      </rPr>
      <t xml:space="preserve">The monitoring worksheet is used to fill in the savings and impacts from EIP opportunities identified and implemented.
</t>
    </r>
    <r>
      <rPr>
        <sz val="5"/>
        <rFont val="Calibri"/>
        <family val="2"/>
        <scheme val="minor"/>
      </rPr>
      <t xml:space="preserve">
</t>
    </r>
    <r>
      <rPr>
        <sz val="11"/>
        <rFont val="Calibri"/>
        <family val="2"/>
        <scheme val="minor"/>
      </rPr>
      <t xml:space="preserve">Please report only one industrial park with this excel file. If the project covers multiple industrial parks, please create a separate file for each industrial park.
</t>
    </r>
    <r>
      <rPr>
        <sz val="5"/>
        <color rgb="FFFF0000"/>
        <rFont val="Calibri"/>
        <family val="2"/>
        <scheme val="minor"/>
      </rPr>
      <t xml:space="preserve">
</t>
    </r>
    <r>
      <rPr>
        <sz val="11"/>
        <rFont val="Calibri"/>
        <family val="2"/>
        <scheme val="minor"/>
      </rPr>
      <t xml:space="preserve">The monitoring covers basic information about the EIP opportunities; electricity savings; fuel savings; water savings; effluent quality; materials, chemicals and waste savings; financial savings; and social benefits. 
</t>
    </r>
    <r>
      <rPr>
        <sz val="5"/>
        <rFont val="Calibri"/>
        <family val="2"/>
        <scheme val="minor"/>
      </rPr>
      <t xml:space="preserve">
</t>
    </r>
    <r>
      <rPr>
        <sz val="11"/>
        <rFont val="Calibri"/>
        <family val="2"/>
        <scheme val="minor"/>
      </rPr>
      <t xml:space="preserve">Illustrative examples of how to fill in the columns are provided in the worksheet.
</t>
    </r>
    <r>
      <rPr>
        <sz val="5"/>
        <rFont val="Calibri"/>
        <family val="2"/>
        <scheme val="minor"/>
      </rPr>
      <t xml:space="preserve">
</t>
    </r>
    <r>
      <rPr>
        <b/>
        <sz val="11"/>
        <rFont val="Calibri"/>
        <family val="2"/>
        <scheme val="minor"/>
      </rPr>
      <t>CO</t>
    </r>
    <r>
      <rPr>
        <b/>
        <vertAlign val="subscript"/>
        <sz val="11"/>
        <rFont val="Calibri"/>
        <family val="2"/>
        <scheme val="minor"/>
      </rPr>
      <t>2</t>
    </r>
    <r>
      <rPr>
        <b/>
        <sz val="11"/>
        <rFont val="Calibri"/>
        <family val="2"/>
        <scheme val="minor"/>
      </rPr>
      <t xml:space="preserve"> intensity of fuels:</t>
    </r>
    <r>
      <rPr>
        <sz val="11"/>
        <rFont val="Calibri"/>
        <family val="2"/>
        <scheme val="minor"/>
      </rPr>
      <t xml:space="preserve">
• Most of the figures have been averaged from the special report of the Intergovernmental Panel on Climate Change.
•  For biofuel, biomass leading to deforestation and "renewable biomass" (e.g. wood reforested) can be selected. If you consider that your figure is between these two extremes, please select "Other" and give more details in last column "Comments".
•  Also report options that allow reducing the consumption of renewable biomass (i.e. without CO</t>
    </r>
    <r>
      <rPr>
        <vertAlign val="subscript"/>
        <sz val="11"/>
        <rFont val="Calibri"/>
        <family val="2"/>
        <scheme val="minor"/>
      </rPr>
      <t>2</t>
    </r>
    <r>
      <rPr>
        <sz val="11"/>
        <rFont val="Calibri"/>
        <family val="2"/>
        <scheme val="minor"/>
      </rPr>
      <t xml:space="preserve"> savings).
•  If an option allows replacing fossil fuels with renewable biomass, you can assume that the fossil fuel is saved and select the corresponding fuel in the selection list. If necessary, give details in the last column.
• For the sake of simplicity, the value reported for coals is a mean of the CO</t>
    </r>
    <r>
      <rPr>
        <vertAlign val="subscript"/>
        <sz val="11"/>
        <rFont val="Calibri"/>
        <family val="2"/>
        <scheme val="minor"/>
      </rPr>
      <t>2</t>
    </r>
    <r>
      <rPr>
        <sz val="11"/>
        <rFont val="Calibri"/>
        <family val="2"/>
        <scheme val="minor"/>
      </rPr>
      <t xml:space="preserve"> intensity of coals most commonly used  in industry (i.e. anthracite, sub-bituminous and bituminous coal).</t>
    </r>
  </si>
  <si>
    <r>
      <t xml:space="preserve">• Guidance from the coordinator of development agency to national experts on how to use the tool can be helpful, depending on the complexity of the project and the EIP assessments. This guidance could also address any monitoring priorities of the project donor and the development agency.
</t>
    </r>
    <r>
      <rPr>
        <sz val="5"/>
        <rFont val="Calibri"/>
        <family val="2"/>
        <scheme val="minor"/>
      </rPr>
      <t xml:space="preserve">
</t>
    </r>
    <r>
      <rPr>
        <sz val="11"/>
        <rFont val="Calibri"/>
        <family val="2"/>
        <scheme val="minor"/>
      </rPr>
      <t xml:space="preserve">• It is most efficient and effective to start using the tool from the beginning of the project. This way it serves as an operational tool to guide the ongoing project monitoring and eventual implementaton of EIP opportunities. </t>
    </r>
    <r>
      <rPr>
        <sz val="5"/>
        <rFont val="Calibri"/>
        <family val="2"/>
        <scheme val="minor"/>
      </rPr>
      <t xml:space="preserve">
</t>
    </r>
    <r>
      <rPr>
        <sz val="11"/>
        <rFont val="Calibri"/>
        <family val="2"/>
        <scheme val="minor"/>
      </rPr>
      <t>• The tool is very useful to generate a summary of EIP results to be included in the project progress and final reports for the national stakeholders and the donor.</t>
    </r>
  </si>
  <si>
    <t>Monitoring of results from industrial synergy development in South Africa and Colombia</t>
  </si>
  <si>
    <t>Total number of EIP opportunities</t>
  </si>
  <si>
    <t>Cubic meters</t>
  </si>
  <si>
    <r>
      <t>m</t>
    </r>
    <r>
      <rPr>
        <vertAlign val="superscript"/>
        <sz val="11"/>
        <rFont val="Calibri"/>
        <family val="2"/>
        <scheme val="minor"/>
      </rPr>
      <t>3</t>
    </r>
  </si>
  <si>
    <r>
      <t xml:space="preserve">How calculated?
</t>
    </r>
    <r>
      <rPr>
        <sz val="10"/>
        <rFont val="Calibri"/>
        <family val="2"/>
        <scheme val="minor"/>
      </rPr>
      <t xml:space="preserve"> (</t>
    </r>
    <r>
      <rPr>
        <sz val="8"/>
        <rFont val="Calibri"/>
        <family val="2"/>
        <scheme val="minor"/>
      </rPr>
      <t>If detailed information is available on the calculation, please add short reference)</t>
    </r>
  </si>
  <si>
    <t>Implementation Handbook and Toolbox for EIPs</t>
  </si>
  <si>
    <t>How to operationalize the EIP Framework?</t>
  </si>
  <si>
    <t xml:space="preserve">A Practitioner's Handbook For Eco-Industrial Parks </t>
  </si>
  <si>
    <t>(UNIDO, World Bank Group, GIZ and MOTIE 2018</t>
  </si>
  <si>
    <t>If needed, use the following conversion factor (Higher Calorific Value):</t>
  </si>
  <si>
    <t>1 ton coal = 8.6 MWh = 31 GJ,
1 ton Diesel = 12.5 MWh = 45 GJ
1 ton Kerosene = 12.8 MWh = 46 GJ
1 ton Fuel oil = 11.8 MWh = 42.5 GJ</t>
  </si>
  <si>
    <t>1 ton LPG = 12.8 MWh = 46 GJ
1 ton Wood (dry) = 4.4 MWh = 16 GJ
1 ton Natural gas = 15.3 MWh = 55.08 GJ (1 Nm3 = 0.043 GJ)</t>
  </si>
  <si>
    <r>
      <t xml:space="preserve">How calculated?
</t>
    </r>
    <r>
      <rPr>
        <sz val="8"/>
        <rFont val="Calibri"/>
        <family val="2"/>
        <scheme val="minor"/>
      </rPr>
      <t xml:space="preserve"> (If detailed information is available on the calculation, please add short reference)</t>
    </r>
  </si>
  <si>
    <t>UNIDO EIP OPPORTUNITIES MONITORING TOOL (V2)</t>
  </si>
  <si>
    <r>
      <t>Time investment is subject to desired level of detail</t>
    </r>
    <r>
      <rPr>
        <i/>
        <vertAlign val="superscript"/>
        <sz val="11"/>
        <rFont val="Calibri"/>
        <family val="2"/>
        <scheme val="minor"/>
      </rPr>
      <t>1</t>
    </r>
  </si>
  <si>
    <r>
      <rPr>
        <vertAlign val="superscript"/>
        <sz val="10"/>
        <color theme="1"/>
        <rFont val="Calibri"/>
        <family val="2"/>
        <scheme val="minor"/>
      </rPr>
      <t>1</t>
    </r>
    <r>
      <rPr>
        <sz val="10"/>
        <color theme="1"/>
        <rFont val="Calibri"/>
        <family val="2"/>
        <scheme val="minor"/>
      </rPr>
      <t xml:space="preserve"> Time investment is calculated for the reporting/monitoring of approximately 4 industrial parks</t>
    </r>
  </si>
  <si>
    <r>
      <t xml:space="preserve">Projects on eco-industrial parks (EIPs) can only be fully successful if they deliver concrete results and impacts. It is therefore important to monitor achieved results in a standardized and systematic manner. This is particularly the case for development organizations which have a core focus on project implementation (like UNIDO).
</t>
    </r>
    <r>
      <rPr>
        <sz val="5"/>
        <rFont val="Calibri"/>
        <family val="2"/>
        <scheme val="minor"/>
      </rPr>
      <t xml:space="preserve">
</t>
    </r>
    <r>
      <rPr>
        <sz val="11"/>
        <rFont val="Calibri"/>
        <family val="2"/>
        <scheme val="minor"/>
      </rPr>
      <t xml:space="preserve">EIP opportunities can cover a wide range of project interventions to improve the economic, environmental, and social performance of the industrial parks and their tenant companies. 
</t>
    </r>
    <r>
      <rPr>
        <sz val="5"/>
        <rFont val="Calibri"/>
        <family val="2"/>
        <scheme val="minor"/>
      </rPr>
      <t xml:space="preserve">
</t>
    </r>
    <r>
      <rPr>
        <sz val="11"/>
        <rFont val="Calibri"/>
        <family val="2"/>
        <scheme val="minor"/>
      </rPr>
      <t xml:space="preserve">A key focus of EIP interventions can be on identification and implementation of industrial synergies, including: 
• </t>
    </r>
    <r>
      <rPr>
        <u/>
        <sz val="11"/>
        <rFont val="Calibri"/>
        <family val="2"/>
        <scheme val="minor"/>
      </rPr>
      <t>Supply synergies and co-location of suppliers and clients:</t>
    </r>
    <r>
      <rPr>
        <sz val="11"/>
        <rFont val="Calibri"/>
        <family val="2"/>
        <scheme val="minor"/>
      </rPr>
      <t xml:space="preserve"> Co-location and clustering of companies in the supply chain to exploit economies of scale and decrease transaction/transport costs and impacts
• </t>
    </r>
    <r>
      <rPr>
        <u/>
        <sz val="11"/>
        <rFont val="Calibri"/>
        <family val="2"/>
        <scheme val="minor"/>
      </rPr>
      <t>Utility synergies and infrastructure sharing:</t>
    </r>
    <r>
      <rPr>
        <sz val="11"/>
        <rFont val="Calibri"/>
        <family val="2"/>
        <scheme val="minor"/>
      </rPr>
      <t xml:space="preserve"> Shared use of utility infrastructure, mainly revolving around water and energy supply and recovery (e.g. water recovery, energy cogeneration and waste heat valorization)
• </t>
    </r>
    <r>
      <rPr>
        <u/>
        <sz val="11"/>
        <rFont val="Calibri"/>
        <family val="2"/>
        <scheme val="minor"/>
      </rPr>
      <t>By-product synergies and waste exchanges:</t>
    </r>
    <r>
      <rPr>
        <sz val="11"/>
        <rFont val="Calibri"/>
        <family val="2"/>
        <scheme val="minor"/>
      </rPr>
      <t xml:space="preserve"> The use of a previously disposed by-product (as solid, liquid, or gas) from one facility by another to produce a valuable by-product 
• </t>
    </r>
    <r>
      <rPr>
        <u/>
        <sz val="11"/>
        <rFont val="Calibri"/>
        <family val="2"/>
        <scheme val="minor"/>
      </rPr>
      <t>Service synergies:</t>
    </r>
    <r>
      <rPr>
        <sz val="11"/>
        <rFont val="Calibri"/>
        <family val="2"/>
        <scheme val="minor"/>
      </rPr>
      <t xml:space="preserve"> Sharing of services and activities between companies in an industrial area (e.g. joint training of staff and sharing of maintenance contractors)
• </t>
    </r>
    <r>
      <rPr>
        <u/>
        <sz val="11"/>
        <rFont val="Calibri"/>
        <family val="2"/>
        <scheme val="minor"/>
      </rPr>
      <t>Urban-industrial synergies:</t>
    </r>
    <r>
      <rPr>
        <sz val="11"/>
        <rFont val="Calibri"/>
        <family val="2"/>
        <scheme val="minor"/>
      </rPr>
      <t xml:space="preserve"> Interlinkages and collaborations between companies and cities/municipalities on the collection, processing and reuse of materials, wastes, energy and water streams</t>
    </r>
  </si>
  <si>
    <t>Steps can be undertaken at office of expert/development agency. Visits to industrial parks are required to validate data and monitor the implementation of EIP opportunities</t>
  </si>
  <si>
    <t>1-2 person day</t>
  </si>
  <si>
    <t>2-4 person days</t>
  </si>
  <si>
    <t>This worksheet summarizes the impacts of the EIP opportunities. The worksheet is automatically calculated based on the monitoring worksheet (step 1). 
No need to fill in any information in this worksheet. 
This worksheet is optimized for printing or insertion in project reports.</t>
  </si>
  <si>
    <r>
      <t xml:space="preserve">An early version of this tool was applied to monitor the results from industrial synergy assessments undertaken within industrial parks in South Africa and Colombia.  The assessments were carried out by South Africa National Cleaner Production Centre (SA-NCPC) and Colombia’s National Cleaner Production Centre (CNPML) as part of the UNIDO EIP Pilot Project (2017-2018). 
</t>
    </r>
    <r>
      <rPr>
        <sz val="5"/>
        <rFont val="Calibri"/>
        <family val="2"/>
        <scheme val="minor"/>
      </rPr>
      <t xml:space="preserve">
</t>
    </r>
    <r>
      <rPr>
        <sz val="11"/>
        <rFont val="Calibri"/>
        <family val="2"/>
        <scheme val="minor"/>
      </rPr>
      <t>The early version of the tool was mainly qualitative, and was extended to quantify the impacts of EIP opportunities (this full version). It will be used to monitor and report the results from UNIDO's Global Eco-Industrial Parks Programme (GEIPP) in multiple countries, including Colombia, Egypt, Peru, Ukraine, and Viet Nam. The tool presented the industrial synergy opportunities in a clear and transparent manner. The summary of the results produced by the tool were used in UNIDO's and CNPML's progress and final reports to the project donor (e.g. SECO) and national stakeholders (e.g. industrial park management).</t>
    </r>
  </si>
  <si>
    <r>
      <t>CO</t>
    </r>
    <r>
      <rPr>
        <vertAlign val="subscript"/>
        <sz val="11"/>
        <rFont val="Calibri"/>
        <family val="2"/>
        <scheme val="minor"/>
      </rPr>
      <t>2</t>
    </r>
    <r>
      <rPr>
        <sz val="11"/>
        <rFont val="Calibri"/>
        <family val="2"/>
        <scheme val="minor"/>
      </rPr>
      <t>-eq</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</si>
</sst>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mm/yyyy"/>
    <numFmt numFmtId="167" formatCode="mm\/\Y\Y\Y\Y"/>
  </numFmts>
  <fonts count="53"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color theme="1"/>
      <name val="Calibri"/>
      <family val="2"/>
      <scheme val="minor"/>
    </font>
    <font>
      <b/>
      <sz val="10"/>
      <name val="Calibri"/>
      <family val="2"/>
      <scheme val="minor"/>
    </font>
    <font>
      <sz val="10"/>
      <name val="Calibri"/>
      <family val="2"/>
      <scheme val="minor"/>
    </font>
    <font>
      <b/>
      <sz val="11"/>
      <name val="Calibri"/>
      <family val="2"/>
      <scheme val="minor"/>
    </font>
    <font>
      <b/>
      <vertAlign val="subscript"/>
      <sz val="10"/>
      <name val="Calibri"/>
      <family val="2"/>
      <scheme val="minor"/>
    </font>
    <font>
      <b/>
      <vertAlign val="superscript"/>
      <sz val="10"/>
      <name val="Calibri"/>
      <family val="2"/>
      <scheme val="minor"/>
    </font>
    <font>
      <sz val="8"/>
      <name val="Calibri"/>
      <family val="2"/>
      <scheme val="minor"/>
    </font>
    <font>
      <u/>
      <sz val="11"/>
      <color theme="11"/>
      <name val="Calibri"/>
      <family val="2"/>
      <scheme val="minor"/>
    </font>
    <font>
      <sz val="11"/>
      <color theme="1" tint="0.34998626667073579"/>
      <name val="Calibri"/>
      <family val="2"/>
      <scheme val="minor"/>
    </font>
    <font>
      <b/>
      <sz val="24"/>
      <color theme="0"/>
      <name val="Arial"/>
      <family val="2"/>
    </font>
    <font>
      <b/>
      <sz val="11"/>
      <color theme="0"/>
      <name val="Calibri"/>
      <family val="2"/>
      <scheme val="minor"/>
    </font>
    <font>
      <sz val="11"/>
      <color rgb="FFFF0000"/>
      <name val="Calibri"/>
      <family val="2"/>
      <scheme val="minor"/>
    </font>
    <font>
      <sz val="10"/>
      <color theme="1" tint="0.34998626667073579"/>
      <name val="Calibri"/>
      <family val="2"/>
      <scheme val="minor"/>
    </font>
    <font>
      <b/>
      <sz val="14"/>
      <color rgb="FFD32D20"/>
      <name val="Calibri"/>
      <family val="2"/>
      <scheme val="minor"/>
    </font>
    <font>
      <sz val="10"/>
      <color theme="1" tint="0.499984740745262"/>
      <name val="Calibri"/>
      <family val="2"/>
      <scheme val="minor"/>
    </font>
    <font>
      <b/>
      <sz val="20"/>
      <color theme="0"/>
      <name val="Arial"/>
      <family val="2"/>
    </font>
    <font>
      <sz val="20"/>
      <color theme="0"/>
      <name val="Arial"/>
      <family val="2"/>
    </font>
    <font>
      <b/>
      <sz val="11"/>
      <color theme="0"/>
      <name val="Arial"/>
      <family val="2"/>
    </font>
    <font>
      <b/>
      <sz val="14"/>
      <color theme="0"/>
      <name val="Arial"/>
      <family val="2"/>
    </font>
    <font>
      <b/>
      <sz val="14"/>
      <color rgb="FF81BD38"/>
      <name val="Arial"/>
      <family val="2"/>
    </font>
    <font>
      <b/>
      <sz val="14"/>
      <color theme="1" tint="0.34998626667073579"/>
      <name val="Calibri"/>
      <family val="2"/>
      <scheme val="minor"/>
    </font>
    <font>
      <b/>
      <sz val="14"/>
      <color theme="1" tint="0.499984740745262"/>
      <name val="Calibri"/>
      <family val="2"/>
      <scheme val="minor"/>
    </font>
    <font>
      <b/>
      <sz val="14"/>
      <color theme="0"/>
      <name val="Calibri"/>
      <family val="2"/>
      <scheme val="minor"/>
    </font>
    <font>
      <i/>
      <sz val="11"/>
      <name val="Calibri"/>
      <family val="2"/>
      <scheme val="minor"/>
    </font>
    <font>
      <sz val="12"/>
      <color theme="1"/>
      <name val="Calibri"/>
      <family val="2"/>
      <scheme val="minor"/>
    </font>
    <font>
      <b/>
      <sz val="11"/>
      <color rgb="FF4C1966"/>
      <name val="Calibri"/>
      <family val="2"/>
      <scheme val="minor"/>
    </font>
    <font>
      <b/>
      <sz val="12"/>
      <color rgb="FFD32D20"/>
      <name val="Calibri"/>
      <family val="2"/>
      <scheme val="minor"/>
    </font>
    <font>
      <b/>
      <sz val="12"/>
      <color rgb="FF4C1966"/>
      <name val="Calibri"/>
      <family val="2"/>
      <scheme val="minor"/>
    </font>
    <font>
      <sz val="5"/>
      <name val="Calibri"/>
      <family val="2"/>
      <scheme val="minor"/>
    </font>
    <font>
      <b/>
      <sz val="11"/>
      <color rgb="FFFFC000"/>
      <name val="Calibri"/>
      <family val="2"/>
      <scheme val="minor"/>
    </font>
    <font>
      <b/>
      <sz val="14"/>
      <color rgb="FFFFC000"/>
      <name val="Calibri"/>
      <family val="2"/>
      <scheme val="minor"/>
    </font>
    <font>
      <vertAlign val="subscript"/>
      <sz val="11"/>
      <name val="Calibri"/>
      <family val="2"/>
      <scheme val="minor"/>
    </font>
    <font>
      <b/>
      <sz val="16"/>
      <color theme="0"/>
      <name val="Calibri"/>
      <family val="2"/>
      <scheme val="minor"/>
    </font>
    <font>
      <b/>
      <sz val="14"/>
      <name val="Calibri"/>
      <family val="2"/>
      <scheme val="minor"/>
    </font>
    <font>
      <b/>
      <sz val="16"/>
      <name val="Calibri"/>
      <family val="2"/>
      <scheme val="minor"/>
    </font>
    <font>
      <sz val="12"/>
      <color theme="0"/>
      <name val="Calibri"/>
      <family val="2"/>
      <scheme val="minor"/>
    </font>
    <font>
      <i/>
      <sz val="11"/>
      <color theme="0" tint="-0.499984740745262"/>
      <name val="Calibri"/>
      <family val="2"/>
      <scheme val="minor"/>
    </font>
    <font>
      <u/>
      <sz val="11"/>
      <name val="Calibri"/>
      <family val="2"/>
      <scheme val="minor"/>
    </font>
    <font>
      <sz val="5"/>
      <color rgb="FFFF0000"/>
      <name val="Calibri"/>
      <family val="2"/>
      <scheme val="minor"/>
    </font>
    <font>
      <b/>
      <vertAlign val="subscript"/>
      <sz val="10"/>
      <color theme="1"/>
      <name val="Calibri"/>
      <family val="2"/>
      <scheme val="minor"/>
    </font>
    <font>
      <b/>
      <vertAlign val="subscript"/>
      <sz val="11"/>
      <name val="Calibri"/>
      <family val="2"/>
      <scheme val="minor"/>
    </font>
    <font>
      <vertAlign val="superscript"/>
      <sz val="11"/>
      <name val="Calibri"/>
      <family val="2"/>
      <scheme val="minor"/>
    </font>
    <font>
      <sz val="8"/>
      <color theme="1"/>
      <name val="Calibri"/>
      <family val="2"/>
      <scheme val="minor"/>
    </font>
    <font>
      <i/>
      <vertAlign val="superscript"/>
      <sz val="11"/>
      <name val="Calibri"/>
      <family val="2"/>
      <scheme val="minor"/>
    </font>
    <font>
      <vertAlign val="superscript"/>
      <sz val="10"/>
      <color theme="1"/>
      <name val="Calibri"/>
      <family val="2"/>
      <scheme val="minor"/>
    </font>
    <font>
      <b/>
      <sz val="11"/>
      <color theme="1" tint="0.34998626667073579"/>
      <name val="Calibri"/>
      <family val="2"/>
      <scheme val="minor"/>
    </font>
  </fonts>
  <fills count="18">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4.9989318521683403E-2"/>
        <bgColor indexed="64"/>
      </patternFill>
    </fill>
    <fill>
      <patternFill patternType="solid">
        <fgColor rgb="FFFFF6DE"/>
        <bgColor indexed="64"/>
      </patternFill>
    </fill>
    <fill>
      <patternFill patternType="solid">
        <fgColor rgb="FF005394"/>
        <bgColor indexed="64"/>
      </patternFill>
    </fill>
    <fill>
      <patternFill patternType="solid">
        <fgColor rgb="FFD9E1F2"/>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rgb="FFF9C51F"/>
        <bgColor indexed="64"/>
      </patternFill>
    </fill>
    <fill>
      <patternFill patternType="solid">
        <fgColor rgb="FFD32D20"/>
        <bgColor indexed="64"/>
      </patternFill>
    </fill>
    <fill>
      <patternFill patternType="solid">
        <fgColor rgb="FFE9E9E9"/>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thin">
        <color auto="1"/>
      </right>
      <top style="thin">
        <color auto="1"/>
      </top>
      <bottom/>
      <diagonal/>
    </border>
    <border>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thin">
        <color auto="1"/>
      </right>
      <top/>
      <bottom style="thin">
        <color indexed="64"/>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top/>
      <bottom style="thin">
        <color auto="1"/>
      </bottom>
      <diagonal/>
    </border>
    <border>
      <left style="medium">
        <color rgb="FFD32D20"/>
      </left>
      <right/>
      <top style="medium">
        <color rgb="FFD32D20"/>
      </top>
      <bottom/>
      <diagonal/>
    </border>
    <border>
      <left/>
      <right/>
      <top style="medium">
        <color rgb="FFD32D20"/>
      </top>
      <bottom/>
      <diagonal/>
    </border>
    <border>
      <left/>
      <right style="medium">
        <color rgb="FFD32D20"/>
      </right>
      <top style="medium">
        <color rgb="FFD32D20"/>
      </top>
      <bottom/>
      <diagonal/>
    </border>
    <border>
      <left style="medium">
        <color rgb="FFD32D20"/>
      </left>
      <right/>
      <top/>
      <bottom/>
      <diagonal/>
    </border>
    <border>
      <left/>
      <right style="medium">
        <color rgb="FFD32D20"/>
      </right>
      <top/>
      <bottom/>
      <diagonal/>
    </border>
    <border>
      <left style="medium">
        <color rgb="FFD32D20"/>
      </left>
      <right/>
      <top/>
      <bottom style="medium">
        <color rgb="FFD32D20"/>
      </bottom>
      <diagonal/>
    </border>
    <border>
      <left/>
      <right/>
      <top/>
      <bottom style="medium">
        <color rgb="FFD32D20"/>
      </bottom>
      <diagonal/>
    </border>
    <border>
      <left/>
      <right style="medium">
        <color rgb="FFD32D20"/>
      </right>
      <top/>
      <bottom style="medium">
        <color rgb="FFD32D20"/>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style="thin">
        <color auto="1"/>
      </left>
      <right style="thin">
        <color auto="1"/>
      </right>
      <top/>
      <bottom style="thin">
        <color auto="1"/>
      </bottom>
      <diagonal/>
    </border>
  </borders>
  <cellStyleXfs count="9">
    <xf numFmtId="0" fontId="0" fillId="0" borderId="0"/>
    <xf numFmtId="0" fontId="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 fillId="15" borderId="1" applyFill="0" applyAlignment="0">
      <alignment horizontal="right" vertical="center"/>
    </xf>
    <xf numFmtId="0" fontId="10" fillId="15" borderId="1" applyAlignment="0">
      <alignment horizontal="right" vertical="center"/>
    </xf>
    <xf numFmtId="0" fontId="14" fillId="0" borderId="0" applyNumberFormat="0" applyFill="0" applyBorder="0" applyAlignment="0" applyProtection="0"/>
    <xf numFmtId="0" fontId="14" fillId="0" borderId="0" applyNumberFormat="0" applyFill="0" applyBorder="0" applyAlignment="0" applyProtection="0"/>
  </cellStyleXfs>
  <cellXfs count="324">
    <xf numFmtId="0" fontId="0" fillId="0" borderId="0" xfId="0"/>
    <xf numFmtId="0" fontId="5" fillId="0" borderId="0" xfId="0" applyFont="1" applyAlignment="1">
      <alignment vertical="top"/>
    </xf>
    <xf numFmtId="0" fontId="5" fillId="0" borderId="0" xfId="0" applyFont="1" applyAlignment="1">
      <alignment vertical="top" wrapText="1"/>
    </xf>
    <xf numFmtId="0" fontId="6" fillId="0" borderId="0" xfId="0" applyFont="1" applyAlignment="1">
      <alignment vertical="top"/>
    </xf>
    <xf numFmtId="0" fontId="7" fillId="0" borderId="0" xfId="0" applyFont="1" applyAlignment="1">
      <alignment vertical="top"/>
    </xf>
    <xf numFmtId="0" fontId="7" fillId="0" borderId="0" xfId="0" applyFont="1" applyAlignment="1">
      <alignment vertical="top" wrapText="1"/>
    </xf>
    <xf numFmtId="0" fontId="0" fillId="0" borderId="0" xfId="0" applyAlignment="1">
      <alignment wrapText="1"/>
    </xf>
    <xf numFmtId="0" fontId="1" fillId="7" borderId="10" xfId="0" applyFont="1" applyFill="1" applyBorder="1" applyAlignment="1">
      <alignment vertical="center" wrapText="1"/>
    </xf>
    <xf numFmtId="0" fontId="7" fillId="0" borderId="0" xfId="0" applyFont="1" applyAlignment="1">
      <alignment vertical="center" wrapText="1"/>
    </xf>
    <xf numFmtId="0" fontId="9" fillId="0" borderId="0" xfId="0" applyFont="1" applyAlignment="1">
      <alignment horizontal="center" vertical="center" wrapText="1"/>
    </xf>
    <xf numFmtId="0" fontId="6" fillId="10" borderId="3"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0" fillId="16" borderId="0" xfId="0" applyFill="1" applyAlignment="1">
      <alignment wrapText="1"/>
    </xf>
    <xf numFmtId="0" fontId="16" fillId="16" borderId="0" xfId="0" applyFont="1" applyFill="1" applyAlignment="1">
      <alignment vertical="center" wrapText="1"/>
    </xf>
    <xf numFmtId="3" fontId="10" fillId="7" borderId="11" xfId="0" applyNumberFormat="1" applyFont="1" applyFill="1" applyBorder="1" applyAlignment="1">
      <alignment horizontal="center" vertical="center" wrapText="1"/>
    </xf>
    <xf numFmtId="0" fontId="0" fillId="16" borderId="0" xfId="0" applyFill="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center" vertical="center" wrapText="1"/>
    </xf>
    <xf numFmtId="0" fontId="15" fillId="0" borderId="4" xfId="0" applyFont="1" applyBorder="1" applyAlignment="1">
      <alignment horizontal="center" vertical="center" wrapText="1"/>
    </xf>
    <xf numFmtId="0" fontId="4" fillId="0" borderId="0" xfId="0" applyFont="1" applyAlignment="1">
      <alignment horizontal="right" vertical="center"/>
    </xf>
    <xf numFmtId="0" fontId="1" fillId="5" borderId="10" xfId="0" applyFont="1" applyFill="1" applyBorder="1" applyAlignment="1">
      <alignment horizontal="right" vertical="center" wrapText="1"/>
    </xf>
    <xf numFmtId="0" fontId="9" fillId="0" borderId="21" xfId="0" applyFont="1" applyBorder="1" applyAlignment="1">
      <alignment horizontal="center" vertical="center" wrapText="1"/>
    </xf>
    <xf numFmtId="0" fontId="21" fillId="17" borderId="10"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3"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0" fillId="16" borderId="0" xfId="0" applyFill="1" applyAlignment="1">
      <alignment horizontal="center" wrapText="1"/>
    </xf>
    <xf numFmtId="0" fontId="16" fillId="16" borderId="0" xfId="0" applyFont="1" applyFill="1" applyAlignment="1">
      <alignment horizontal="center" vertical="center" wrapText="1"/>
    </xf>
    <xf numFmtId="0" fontId="7" fillId="0" borderId="0" xfId="0" applyFont="1" applyAlignment="1">
      <alignment horizontal="center" vertical="top" wrapText="1"/>
    </xf>
    <xf numFmtId="2" fontId="0" fillId="16" borderId="0" xfId="0" applyNumberFormat="1" applyFill="1" applyAlignment="1">
      <alignment wrapText="1"/>
    </xf>
    <xf numFmtId="2" fontId="7" fillId="0" borderId="0" xfId="0" applyNumberFormat="1" applyFont="1" applyAlignment="1">
      <alignment vertical="top" wrapText="1"/>
    </xf>
    <xf numFmtId="2" fontId="7" fillId="0" borderId="0" xfId="0" applyNumberFormat="1" applyFont="1" applyAlignment="1">
      <alignment vertical="top"/>
    </xf>
    <xf numFmtId="2" fontId="6" fillId="10" borderId="3" xfId="0" applyNumberFormat="1" applyFont="1" applyFill="1" applyBorder="1" applyAlignment="1">
      <alignment horizontal="center" vertical="center" wrapText="1"/>
    </xf>
    <xf numFmtId="2" fontId="6" fillId="10" borderId="9" xfId="0" applyNumberFormat="1" applyFont="1" applyFill="1" applyBorder="1" applyAlignment="1">
      <alignment horizontal="center" vertical="center" wrapText="1"/>
    </xf>
    <xf numFmtId="0" fontId="21" fillId="17" borderId="15" xfId="0" applyFont="1" applyFill="1" applyBorder="1" applyAlignment="1">
      <alignment horizontal="left" vertical="center" wrapText="1" indent="1"/>
    </xf>
    <xf numFmtId="49" fontId="21" fillId="17" borderId="16" xfId="0" applyNumberFormat="1" applyFont="1" applyFill="1" applyBorder="1" applyAlignment="1">
      <alignment horizontal="center" vertical="center" wrapText="1"/>
    </xf>
    <xf numFmtId="49" fontId="21" fillId="17" borderId="17" xfId="0" applyNumberFormat="1" applyFont="1" applyFill="1" applyBorder="1" applyAlignment="1">
      <alignment horizontal="left" vertical="center" wrapText="1" indent="1"/>
    </xf>
    <xf numFmtId="166" fontId="21" fillId="17" borderId="16" xfId="0" applyNumberFormat="1" applyFont="1" applyFill="1" applyBorder="1" applyAlignment="1">
      <alignment horizontal="center" vertical="center" wrapText="1"/>
    </xf>
    <xf numFmtId="4" fontId="21" fillId="17" borderId="13" xfId="0" applyNumberFormat="1" applyFont="1" applyFill="1" applyBorder="1" applyAlignment="1">
      <alignment horizontal="center" vertical="center"/>
    </xf>
    <xf numFmtId="4" fontId="21" fillId="17" borderId="15" xfId="0" applyNumberFormat="1" applyFont="1" applyFill="1" applyBorder="1" applyAlignment="1">
      <alignment horizontal="center" vertical="center"/>
    </xf>
    <xf numFmtId="4" fontId="21" fillId="17" borderId="16" xfId="0" applyNumberFormat="1" applyFont="1" applyFill="1" applyBorder="1" applyAlignment="1" applyProtection="1">
      <alignment horizontal="center" vertical="center"/>
      <protection hidden="1"/>
    </xf>
    <xf numFmtId="4" fontId="21" fillId="17" borderId="16" xfId="0" applyNumberFormat="1" applyFont="1" applyFill="1" applyBorder="1" applyAlignment="1">
      <alignment horizontal="center" vertical="center" wrapText="1"/>
    </xf>
    <xf numFmtId="4" fontId="21" fillId="17" borderId="13" xfId="0" applyNumberFormat="1" applyFont="1" applyFill="1" applyBorder="1" applyAlignment="1" applyProtection="1">
      <alignment horizontal="center" vertical="center" wrapText="1"/>
      <protection hidden="1"/>
    </xf>
    <xf numFmtId="4" fontId="21" fillId="17" borderId="3" xfId="0" applyNumberFormat="1" applyFont="1" applyFill="1" applyBorder="1" applyAlignment="1" applyProtection="1">
      <alignment horizontal="center" vertical="center"/>
      <protection hidden="1"/>
    </xf>
    <xf numFmtId="3" fontId="21" fillId="17" borderId="13" xfId="0" applyNumberFormat="1" applyFont="1" applyFill="1" applyBorder="1" applyAlignment="1">
      <alignment horizontal="center" vertical="center" wrapText="1"/>
    </xf>
    <xf numFmtId="49" fontId="21" fillId="17" borderId="3" xfId="0" applyNumberFormat="1" applyFont="1" applyFill="1" applyBorder="1" applyAlignment="1">
      <alignment horizontal="center" vertical="center" wrapText="1"/>
    </xf>
    <xf numFmtId="49" fontId="21" fillId="17" borderId="16" xfId="0" applyNumberFormat="1" applyFont="1" applyFill="1" applyBorder="1" applyAlignment="1">
      <alignment horizontal="left" vertical="center" wrapText="1" indent="1"/>
    </xf>
    <xf numFmtId="4" fontId="21" fillId="17" borderId="17" xfId="0" applyNumberFormat="1" applyFont="1" applyFill="1" applyBorder="1" applyAlignment="1">
      <alignment horizontal="left" vertical="center" wrapText="1" indent="1"/>
    </xf>
    <xf numFmtId="4" fontId="21" fillId="17" borderId="12" xfId="0" applyNumberFormat="1" applyFont="1" applyFill="1" applyBorder="1" applyAlignment="1">
      <alignment horizontal="left" vertical="center" wrapText="1" indent="1"/>
    </xf>
    <xf numFmtId="3" fontId="21" fillId="17" borderId="17" xfId="0" applyNumberFormat="1" applyFont="1" applyFill="1" applyBorder="1" applyAlignment="1">
      <alignment horizontal="center" vertical="center"/>
    </xf>
    <xf numFmtId="3" fontId="21" fillId="17" borderId="12" xfId="0" applyNumberFormat="1" applyFont="1" applyFill="1" applyBorder="1" applyAlignment="1">
      <alignment horizontal="center" vertical="center"/>
    </xf>
    <xf numFmtId="4" fontId="21" fillId="17" borderId="16" xfId="0" applyNumberFormat="1" applyFont="1" applyFill="1" applyBorder="1" applyAlignment="1" applyProtection="1">
      <alignment horizontal="center" vertical="center" wrapText="1"/>
      <protection hidden="1"/>
    </xf>
    <xf numFmtId="2" fontId="21" fillId="17" borderId="4" xfId="0" applyNumberFormat="1" applyFont="1" applyFill="1" applyBorder="1" applyAlignment="1">
      <alignment horizontal="center" vertical="center" wrapText="1"/>
    </xf>
    <xf numFmtId="49" fontId="21" fillId="17" borderId="3" xfId="0" applyNumberFormat="1" applyFont="1" applyFill="1" applyBorder="1" applyAlignment="1">
      <alignment horizontal="left" vertical="center" wrapText="1" indent="1"/>
    </xf>
    <xf numFmtId="49" fontId="21" fillId="17" borderId="5" xfId="0" applyNumberFormat="1" applyFont="1" applyFill="1" applyBorder="1" applyAlignment="1">
      <alignment horizontal="left" vertical="center" wrapText="1" indent="1"/>
    </xf>
    <xf numFmtId="0" fontId="21" fillId="17" borderId="22" xfId="0" applyFont="1" applyFill="1" applyBorder="1" applyAlignment="1">
      <alignment horizontal="left" vertical="center" wrapText="1" indent="1"/>
    </xf>
    <xf numFmtId="49" fontId="21" fillId="17" borderId="23" xfId="0" applyNumberFormat="1" applyFont="1" applyFill="1" applyBorder="1" applyAlignment="1">
      <alignment horizontal="center" vertical="center" wrapText="1"/>
    </xf>
    <xf numFmtId="49" fontId="21" fillId="17" borderId="24" xfId="0" applyNumberFormat="1" applyFont="1" applyFill="1" applyBorder="1" applyAlignment="1">
      <alignment horizontal="left" vertical="center" wrapText="1" indent="1"/>
    </xf>
    <xf numFmtId="166" fontId="21" fillId="17" borderId="23" xfId="0" applyNumberFormat="1" applyFont="1" applyFill="1" applyBorder="1" applyAlignment="1">
      <alignment horizontal="center" vertical="center" wrapText="1"/>
    </xf>
    <xf numFmtId="4" fontId="21" fillId="17" borderId="11" xfId="0" applyNumberFormat="1" applyFont="1" applyFill="1" applyBorder="1" applyAlignment="1">
      <alignment horizontal="center" vertical="center"/>
    </xf>
    <xf numFmtId="4" fontId="21" fillId="17" borderId="22" xfId="0" applyNumberFormat="1" applyFont="1" applyFill="1" applyBorder="1" applyAlignment="1">
      <alignment horizontal="center" vertical="center"/>
    </xf>
    <xf numFmtId="4" fontId="21" fillId="17" borderId="23" xfId="0" applyNumberFormat="1" applyFont="1" applyFill="1" applyBorder="1" applyAlignment="1" applyProtection="1">
      <alignment horizontal="center" vertical="center"/>
      <protection hidden="1"/>
    </xf>
    <xf numFmtId="4" fontId="21" fillId="17" borderId="23" xfId="0" applyNumberFormat="1" applyFont="1" applyFill="1" applyBorder="1" applyAlignment="1">
      <alignment horizontal="center" vertical="center" wrapText="1"/>
    </xf>
    <xf numFmtId="4" fontId="21" fillId="17" borderId="11" xfId="0" applyNumberFormat="1" applyFont="1" applyFill="1" applyBorder="1" applyAlignment="1" applyProtection="1">
      <alignment horizontal="center" vertical="center" wrapText="1"/>
      <protection hidden="1"/>
    </xf>
    <xf numFmtId="4" fontId="21" fillId="17" borderId="25" xfId="0" applyNumberFormat="1" applyFont="1" applyFill="1" applyBorder="1" applyAlignment="1" applyProtection="1">
      <alignment horizontal="center" vertical="center"/>
      <protection hidden="1"/>
    </xf>
    <xf numFmtId="3" fontId="21" fillId="17" borderId="11" xfId="0" applyNumberFormat="1" applyFont="1" applyFill="1" applyBorder="1" applyAlignment="1">
      <alignment horizontal="center" vertical="center" wrapText="1"/>
    </xf>
    <xf numFmtId="49" fontId="21" fillId="17" borderId="25" xfId="0" applyNumberFormat="1" applyFont="1" applyFill="1" applyBorder="1" applyAlignment="1">
      <alignment horizontal="center" vertical="center" wrapText="1"/>
    </xf>
    <xf numFmtId="49" fontId="21" fillId="17" borderId="23" xfId="0" applyNumberFormat="1" applyFont="1" applyFill="1" applyBorder="1" applyAlignment="1">
      <alignment horizontal="left" vertical="center" wrapText="1" indent="1"/>
    </xf>
    <xf numFmtId="4" fontId="21" fillId="17" borderId="24" xfId="0" applyNumberFormat="1" applyFont="1" applyFill="1" applyBorder="1" applyAlignment="1">
      <alignment horizontal="left" vertical="center" wrapText="1" indent="1"/>
    </xf>
    <xf numFmtId="4" fontId="21" fillId="17" borderId="10" xfId="0" applyNumberFormat="1" applyFont="1" applyFill="1" applyBorder="1" applyAlignment="1">
      <alignment horizontal="left" vertical="center" wrapText="1" indent="1"/>
    </xf>
    <xf numFmtId="3" fontId="21" fillId="17" borderId="24" xfId="0" applyNumberFormat="1" applyFont="1" applyFill="1" applyBorder="1" applyAlignment="1">
      <alignment horizontal="center" vertical="center"/>
    </xf>
    <xf numFmtId="3" fontId="21" fillId="17" borderId="10" xfId="0" applyNumberFormat="1" applyFont="1" applyFill="1" applyBorder="1" applyAlignment="1">
      <alignment horizontal="center" vertical="center"/>
    </xf>
    <xf numFmtId="2" fontId="21" fillId="17" borderId="14" xfId="0" applyNumberFormat="1" applyFont="1" applyFill="1" applyBorder="1" applyAlignment="1">
      <alignment horizontal="center" vertical="center" wrapText="1"/>
    </xf>
    <xf numFmtId="49" fontId="21" fillId="17" borderId="25" xfId="0" applyNumberFormat="1" applyFont="1" applyFill="1" applyBorder="1" applyAlignment="1">
      <alignment horizontal="left" vertical="center" wrapText="1" indent="1"/>
    </xf>
    <xf numFmtId="49" fontId="21" fillId="17" borderId="21" xfId="0" applyNumberFormat="1" applyFont="1" applyFill="1" applyBorder="1" applyAlignment="1">
      <alignment horizontal="left" vertical="center" wrapText="1" indent="1"/>
    </xf>
    <xf numFmtId="4" fontId="21" fillId="17" borderId="23"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0" fontId="0" fillId="0" borderId="0" xfId="0" applyAlignment="1">
      <alignment horizontal="left" vertical="top" wrapText="1"/>
    </xf>
    <xf numFmtId="0" fontId="22" fillId="16" borderId="0" xfId="0" applyFont="1" applyFill="1" applyAlignment="1">
      <alignment vertical="top"/>
    </xf>
    <xf numFmtId="0" fontId="22" fillId="16" borderId="0" xfId="0" applyFont="1" applyFill="1" applyAlignment="1">
      <alignment vertical="center"/>
    </xf>
    <xf numFmtId="0" fontId="24" fillId="4" borderId="0" xfId="0" applyFont="1" applyFill="1" applyAlignment="1">
      <alignment horizontal="left" vertical="center" wrapText="1"/>
    </xf>
    <xf numFmtId="0" fontId="0" fillId="4" borderId="0" xfId="0" applyFill="1" applyAlignment="1">
      <alignment wrapText="1"/>
    </xf>
    <xf numFmtId="0" fontId="0" fillId="0" borderId="29" xfId="0" applyBorder="1" applyAlignment="1">
      <alignment horizontal="left" vertical="top" wrapText="1"/>
    </xf>
    <xf numFmtId="0" fontId="2" fillId="0" borderId="0" xfId="1" applyBorder="1" applyAlignment="1">
      <alignment vertical="center" wrapText="1"/>
    </xf>
    <xf numFmtId="0" fontId="0" fillId="0" borderId="0" xfId="0" applyBorder="1" applyAlignment="1">
      <alignment wrapText="1"/>
    </xf>
    <xf numFmtId="0" fontId="0" fillId="0" borderId="30" xfId="0" applyBorder="1" applyAlignment="1">
      <alignment wrapText="1"/>
    </xf>
    <xf numFmtId="0" fontId="2" fillId="0" borderId="0" xfId="1" applyAlignment="1">
      <alignment vertical="center" wrapText="1"/>
    </xf>
    <xf numFmtId="0" fontId="26" fillId="0" borderId="0" xfId="0" applyFont="1" applyAlignment="1">
      <alignment vertical="center" wrapText="1"/>
    </xf>
    <xf numFmtId="0" fontId="26" fillId="0" borderId="29" xfId="0" applyFont="1" applyBorder="1" applyAlignment="1">
      <alignment vertical="center" wrapText="1"/>
    </xf>
    <xf numFmtId="0" fontId="26" fillId="0" borderId="0" xfId="0" applyFont="1" applyBorder="1" applyAlignment="1">
      <alignment vertical="center" wrapText="1"/>
    </xf>
    <xf numFmtId="0" fontId="26" fillId="0" borderId="30" xfId="0" applyFont="1" applyBorder="1" applyAlignment="1">
      <alignment vertical="center" wrapText="1"/>
    </xf>
    <xf numFmtId="0" fontId="0" fillId="0" borderId="0" xfId="0" applyAlignment="1">
      <alignment horizontal="left"/>
    </xf>
    <xf numFmtId="0" fontId="0" fillId="0" borderId="0" xfId="0" applyBorder="1" applyAlignment="1">
      <alignment horizontal="left" vertical="center"/>
    </xf>
    <xf numFmtId="0" fontId="0" fillId="0" borderId="0" xfId="0" applyBorder="1" applyAlignment="1">
      <alignment horizontal="left"/>
    </xf>
    <xf numFmtId="0" fontId="0" fillId="0" borderId="30" xfId="0" applyBorder="1" applyAlignment="1">
      <alignment horizontal="left"/>
    </xf>
    <xf numFmtId="0" fontId="3" fillId="0" borderId="29" xfId="0" applyFont="1" applyBorder="1" applyAlignment="1">
      <alignment horizontal="left" vertical="top" wrapText="1"/>
    </xf>
    <xf numFmtId="0" fontId="3" fillId="0" borderId="0" xfId="0" applyFont="1" applyBorder="1" applyAlignment="1">
      <alignment horizontal="left" vertical="top" wrapText="1"/>
    </xf>
    <xf numFmtId="0" fontId="0" fillId="0" borderId="0" xfId="0" applyBorder="1" applyAlignment="1">
      <alignment vertical="top"/>
    </xf>
    <xf numFmtId="0" fontId="0" fillId="0" borderId="29" xfId="0" applyBorder="1" applyAlignment="1">
      <alignment horizontal="left"/>
    </xf>
    <xf numFmtId="0" fontId="18"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vertical="top" wrapText="1"/>
    </xf>
    <xf numFmtId="0" fontId="18" fillId="0" borderId="29" xfId="0" applyFont="1" applyBorder="1" applyAlignment="1">
      <alignment vertical="center" wrapText="1"/>
    </xf>
    <xf numFmtId="0" fontId="18" fillId="0" borderId="0" xfId="0" applyFont="1" applyBorder="1" applyAlignment="1">
      <alignment horizontal="left" vertical="center"/>
    </xf>
    <xf numFmtId="0" fontId="18" fillId="0" borderId="0" xfId="0" applyFont="1" applyBorder="1" applyAlignment="1">
      <alignment vertical="center" wrapText="1"/>
    </xf>
    <xf numFmtId="0" fontId="18" fillId="0" borderId="31" xfId="0" applyFont="1" applyBorder="1" applyAlignment="1">
      <alignment vertical="top" wrapText="1"/>
    </xf>
    <xf numFmtId="0" fontId="18" fillId="0" borderId="32" xfId="0" applyFont="1" applyBorder="1" applyAlignment="1">
      <alignment vertical="top" wrapText="1"/>
    </xf>
    <xf numFmtId="0" fontId="0" fillId="0" borderId="32" xfId="0" applyBorder="1" applyAlignment="1">
      <alignment horizontal="left"/>
    </xf>
    <xf numFmtId="0" fontId="18" fillId="0" borderId="32" xfId="0" applyFont="1" applyBorder="1" applyAlignment="1">
      <alignment vertical="top"/>
    </xf>
    <xf numFmtId="0" fontId="0" fillId="0" borderId="33" xfId="0" applyBorder="1" applyAlignment="1">
      <alignment horizontal="left"/>
    </xf>
    <xf numFmtId="0" fontId="3" fillId="0" borderId="0" xfId="0" applyFont="1" applyAlignment="1">
      <alignment horizontal="left" vertical="top" wrapText="1"/>
    </xf>
    <xf numFmtId="0" fontId="0" fillId="0" borderId="29" xfId="0" applyBorder="1"/>
    <xf numFmtId="0" fontId="32" fillId="0" borderId="0" xfId="0" applyFont="1" applyBorder="1" applyAlignment="1">
      <alignment vertical="center"/>
    </xf>
    <xf numFmtId="0" fontId="34" fillId="0" borderId="0" xfId="0" applyFont="1" applyBorder="1" applyAlignment="1">
      <alignment vertical="center"/>
    </xf>
    <xf numFmtId="0" fontId="33" fillId="0" borderId="0" xfId="0" applyFont="1" applyBorder="1" applyAlignment="1">
      <alignment vertical="center"/>
    </xf>
    <xf numFmtId="0" fontId="34" fillId="0" borderId="30" xfId="0" applyFont="1" applyBorder="1" applyAlignment="1">
      <alignment vertical="center"/>
    </xf>
    <xf numFmtId="0" fontId="3" fillId="0" borderId="30" xfId="0" applyFont="1" applyBorder="1" applyAlignment="1">
      <alignment vertical="top" wrapText="1"/>
    </xf>
    <xf numFmtId="0" fontId="3" fillId="0" borderId="31" xfId="0" applyFont="1" applyBorder="1" applyAlignment="1">
      <alignment horizontal="left" vertical="top" wrapText="1"/>
    </xf>
    <xf numFmtId="0" fontId="0" fillId="0" borderId="32" xfId="0" applyBorder="1" applyAlignment="1">
      <alignment horizontal="left" vertical="center"/>
    </xf>
    <xf numFmtId="0" fontId="3" fillId="0" borderId="33" xfId="0" applyFont="1" applyBorder="1" applyAlignment="1">
      <alignment vertical="top" wrapText="1"/>
    </xf>
    <xf numFmtId="0" fontId="0" fillId="0" borderId="0" xfId="0" applyBorder="1" applyAlignment="1"/>
    <xf numFmtId="0" fontId="3" fillId="0" borderId="32" xfId="0" applyFont="1" applyBorder="1" applyAlignment="1">
      <alignment horizontal="left" vertical="top" wrapText="1"/>
    </xf>
    <xf numFmtId="0" fontId="18" fillId="0" borderId="31" xfId="0" applyFont="1" applyBorder="1" applyAlignment="1">
      <alignment horizontal="left"/>
    </xf>
    <xf numFmtId="0" fontId="3" fillId="0" borderId="0" xfId="0" applyFont="1" applyAlignment="1">
      <alignment vertical="top" wrapText="1"/>
    </xf>
    <xf numFmtId="0" fontId="0" fillId="0" borderId="0" xfId="0" applyAlignment="1">
      <alignment vertical="center"/>
    </xf>
    <xf numFmtId="0" fontId="3" fillId="0" borderId="29" xfId="0" applyFont="1" applyBorder="1" applyAlignment="1">
      <alignment horizontal="left" vertical="top" wrapText="1"/>
    </xf>
    <xf numFmtId="0" fontId="16" fillId="16" borderId="0" xfId="0" applyFont="1" applyFill="1" applyAlignment="1">
      <alignment horizontal="left" vertical="center" wrapText="1"/>
    </xf>
    <xf numFmtId="0" fontId="0" fillId="0" borderId="0" xfId="0" applyBorder="1"/>
    <xf numFmtId="0" fontId="3" fillId="0" borderId="29" xfId="0" applyFont="1" applyBorder="1" applyAlignment="1">
      <alignment horizontal="left" vertical="top"/>
    </xf>
    <xf numFmtId="0" fontId="3" fillId="0" borderId="0" xfId="0" applyFont="1" applyBorder="1" applyAlignment="1">
      <alignment horizontal="left" vertical="center"/>
    </xf>
    <xf numFmtId="49" fontId="3" fillId="0" borderId="29" xfId="0" applyNumberFormat="1" applyFont="1" applyBorder="1" applyAlignment="1">
      <alignment horizontal="left" vertical="top"/>
    </xf>
    <xf numFmtId="0" fontId="3" fillId="0" borderId="0" xfId="0" applyFont="1" applyBorder="1" applyAlignment="1">
      <alignment horizontal="left"/>
    </xf>
    <xf numFmtId="0" fontId="3" fillId="0" borderId="0" xfId="0" applyFont="1" applyBorder="1" applyAlignment="1">
      <alignment horizontal="left" vertical="top"/>
    </xf>
    <xf numFmtId="0" fontId="3" fillId="0" borderId="29" xfId="0" applyFont="1" applyBorder="1" applyAlignment="1">
      <alignment vertical="top"/>
    </xf>
    <xf numFmtId="0" fontId="3" fillId="0" borderId="0" xfId="0" applyFont="1" applyBorder="1" applyAlignment="1">
      <alignment vertical="top"/>
    </xf>
    <xf numFmtId="0" fontId="17" fillId="16" borderId="0" xfId="0" applyFont="1" applyFill="1" applyAlignment="1"/>
    <xf numFmtId="0" fontId="43" fillId="0" borderId="12" xfId="0" quotePrefix="1" applyFont="1" applyBorder="1" applyAlignment="1">
      <alignment horizontal="right" vertical="center" wrapText="1"/>
    </xf>
    <xf numFmtId="3" fontId="43" fillId="0" borderId="13"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3" fillId="0" borderId="31" xfId="0" applyFont="1" applyBorder="1" applyAlignment="1">
      <alignment horizontal="left" vertical="top" wrapText="1"/>
    </xf>
    <xf numFmtId="3" fontId="21" fillId="17" borderId="5" xfId="0" applyNumberFormat="1" applyFont="1" applyFill="1" applyBorder="1" applyAlignment="1">
      <alignment horizontal="center" vertical="center" wrapText="1"/>
    </xf>
    <xf numFmtId="3" fontId="21" fillId="17" borderId="4" xfId="0" applyNumberFormat="1" applyFont="1" applyFill="1" applyBorder="1" applyAlignment="1">
      <alignment horizontal="center" vertical="center" wrapText="1"/>
    </xf>
    <xf numFmtId="0" fontId="9" fillId="8" borderId="18" xfId="0" applyFont="1" applyFill="1" applyBorder="1" applyAlignment="1">
      <alignment horizontal="left" vertical="center" wrapText="1"/>
    </xf>
    <xf numFmtId="0" fontId="5" fillId="8" borderId="19" xfId="0" applyFont="1" applyFill="1" applyBorder="1" applyAlignment="1">
      <alignment horizontal="center" vertical="center" wrapText="1"/>
    </xf>
    <xf numFmtId="166" fontId="9" fillId="8" borderId="19" xfId="0" applyNumberFormat="1" applyFont="1" applyFill="1" applyBorder="1" applyAlignment="1">
      <alignment horizontal="center" vertical="center" wrapText="1"/>
    </xf>
    <xf numFmtId="0" fontId="9" fillId="8" borderId="19" xfId="0" applyFont="1" applyFill="1" applyBorder="1" applyAlignment="1">
      <alignment horizontal="left" vertical="center" wrapText="1"/>
    </xf>
    <xf numFmtId="3" fontId="9" fillId="8" borderId="18" xfId="0" applyNumberFormat="1" applyFont="1" applyFill="1" applyBorder="1" applyAlignment="1">
      <alignment horizontal="center" vertical="center" wrapText="1"/>
    </xf>
    <xf numFmtId="165" fontId="9" fillId="8" borderId="19" xfId="0" applyNumberFormat="1" applyFont="1" applyFill="1" applyBorder="1" applyAlignment="1">
      <alignment horizontal="center" vertical="center" wrapText="1"/>
    </xf>
    <xf numFmtId="164" fontId="9" fillId="10" borderId="20" xfId="0" applyNumberFormat="1" applyFont="1" applyFill="1" applyBorder="1" applyAlignment="1">
      <alignment horizontal="center" vertical="center" wrapText="1"/>
    </xf>
    <xf numFmtId="0" fontId="9" fillId="8" borderId="19" xfId="0" applyFont="1" applyFill="1" applyBorder="1" applyAlignment="1">
      <alignment horizontal="center" vertical="center" wrapText="1"/>
    </xf>
    <xf numFmtId="0" fontId="9" fillId="10" borderId="19" xfId="0" applyFont="1" applyFill="1" applyBorder="1" applyAlignment="1">
      <alignment horizontal="center" vertical="center" wrapText="1"/>
    </xf>
    <xf numFmtId="3" fontId="9" fillId="8" borderId="19" xfId="0" applyNumberFormat="1" applyFont="1" applyFill="1" applyBorder="1" applyAlignment="1">
      <alignment horizontal="center" vertical="center" wrapText="1"/>
    </xf>
    <xf numFmtId="164" fontId="7" fillId="10" borderId="19" xfId="0" applyNumberFormat="1" applyFont="1" applyFill="1" applyBorder="1" applyAlignment="1">
      <alignment horizontal="center" vertical="center" wrapText="1"/>
    </xf>
    <xf numFmtId="0" fontId="9" fillId="8" borderId="20" xfId="0" applyFont="1" applyFill="1" applyBorder="1" applyAlignment="1">
      <alignment horizontal="left" vertical="center" wrapText="1"/>
    </xf>
    <xf numFmtId="3" fontId="9" fillId="8" borderId="18" xfId="0" applyNumberFormat="1" applyFont="1" applyFill="1" applyBorder="1" applyAlignment="1">
      <alignment horizontal="left" vertical="center" wrapText="1"/>
    </xf>
    <xf numFmtId="2" fontId="7" fillId="10" borderId="19" xfId="0" applyNumberFormat="1" applyFont="1" applyFill="1" applyBorder="1" applyAlignment="1">
      <alignment horizontal="center" vertical="center" wrapText="1"/>
    </xf>
    <xf numFmtId="0" fontId="9" fillId="8" borderId="15" xfId="0" applyFont="1" applyFill="1" applyBorder="1" applyAlignment="1">
      <alignment horizontal="left" vertical="center" wrapText="1"/>
    </xf>
    <xf numFmtId="0" fontId="5" fillId="8" borderId="16" xfId="0" applyFont="1" applyFill="1" applyBorder="1" applyAlignment="1">
      <alignment horizontal="center" vertical="center" wrapText="1"/>
    </xf>
    <xf numFmtId="166" fontId="9" fillId="8" borderId="16" xfId="0" applyNumberFormat="1" applyFont="1" applyFill="1" applyBorder="1" applyAlignment="1">
      <alignment horizontal="center" vertical="center" wrapText="1"/>
    </xf>
    <xf numFmtId="0" fontId="9" fillId="8" borderId="16" xfId="0" applyFont="1" applyFill="1" applyBorder="1" applyAlignment="1">
      <alignment horizontal="left" vertical="center" wrapText="1"/>
    </xf>
    <xf numFmtId="3" fontId="9" fillId="8" borderId="15" xfId="0" applyNumberFormat="1" applyFont="1" applyFill="1" applyBorder="1" applyAlignment="1">
      <alignment horizontal="center" vertical="center" wrapText="1"/>
    </xf>
    <xf numFmtId="165" fontId="9" fillId="8" borderId="16" xfId="0" applyNumberFormat="1" applyFont="1" applyFill="1" applyBorder="1" applyAlignment="1">
      <alignment horizontal="center" vertical="center" wrapText="1"/>
    </xf>
    <xf numFmtId="164" fontId="9" fillId="10" borderId="17" xfId="0" applyNumberFormat="1" applyFont="1" applyFill="1" applyBorder="1" applyAlignment="1">
      <alignment horizontal="center" vertical="center" wrapText="1"/>
    </xf>
    <xf numFmtId="0" fontId="9" fillId="8" borderId="16" xfId="0" applyFont="1" applyFill="1" applyBorder="1" applyAlignment="1">
      <alignment horizontal="center" vertical="center" wrapText="1"/>
    </xf>
    <xf numFmtId="0" fontId="9" fillId="10" borderId="16" xfId="0" applyFont="1" applyFill="1" applyBorder="1" applyAlignment="1">
      <alignment horizontal="center" vertical="center" wrapText="1"/>
    </xf>
    <xf numFmtId="3" fontId="9" fillId="8" borderId="16" xfId="0" applyNumberFormat="1" applyFont="1" applyFill="1" applyBorder="1" applyAlignment="1">
      <alignment horizontal="center" vertical="center" wrapText="1"/>
    </xf>
    <xf numFmtId="164" fontId="7" fillId="10" borderId="16" xfId="0" applyNumberFormat="1" applyFont="1" applyFill="1" applyBorder="1" applyAlignment="1">
      <alignment horizontal="center" vertical="center" wrapText="1"/>
    </xf>
    <xf numFmtId="0" fontId="9" fillId="8" borderId="17" xfId="0" applyFont="1" applyFill="1" applyBorder="1" applyAlignment="1">
      <alignment horizontal="left" vertical="center" wrapText="1"/>
    </xf>
    <xf numFmtId="3" fontId="9" fillId="8" borderId="15" xfId="0" applyNumberFormat="1" applyFont="1" applyFill="1" applyBorder="1" applyAlignment="1">
      <alignment horizontal="left" vertical="center" wrapText="1"/>
    </xf>
    <xf numFmtId="2" fontId="7" fillId="10" borderId="16" xfId="0" applyNumberFormat="1" applyFont="1" applyFill="1" applyBorder="1" applyAlignment="1">
      <alignment horizontal="center" vertical="center" wrapText="1"/>
    </xf>
    <xf numFmtId="0" fontId="7" fillId="8" borderId="15" xfId="0" applyFont="1" applyFill="1" applyBorder="1" applyAlignment="1">
      <alignment horizontal="left" vertical="center" wrapText="1"/>
    </xf>
    <xf numFmtId="166" fontId="7" fillId="8" borderId="16" xfId="0" applyNumberFormat="1" applyFont="1" applyFill="1" applyBorder="1" applyAlignment="1">
      <alignment horizontal="center" vertical="center" wrapText="1"/>
    </xf>
    <xf numFmtId="0" fontId="7" fillId="8" borderId="16" xfId="0" applyFont="1" applyFill="1" applyBorder="1" applyAlignment="1">
      <alignment horizontal="left" vertical="center" wrapText="1"/>
    </xf>
    <xf numFmtId="3" fontId="7" fillId="8" borderId="15" xfId="0" applyNumberFormat="1" applyFont="1" applyFill="1" applyBorder="1" applyAlignment="1">
      <alignment horizontal="center" vertical="center" wrapText="1"/>
    </xf>
    <xf numFmtId="165" fontId="7" fillId="8" borderId="16" xfId="0" applyNumberFormat="1" applyFont="1" applyFill="1" applyBorder="1" applyAlignment="1">
      <alignment horizontal="center" vertical="center" wrapText="1"/>
    </xf>
    <xf numFmtId="3" fontId="7" fillId="8" borderId="16" xfId="0" applyNumberFormat="1" applyFont="1" applyFill="1" applyBorder="1" applyAlignment="1">
      <alignment horizontal="center" vertical="center" wrapText="1"/>
    </xf>
    <xf numFmtId="0" fontId="7" fillId="8" borderId="17" xfId="0" applyFont="1" applyFill="1" applyBorder="1" applyAlignment="1">
      <alignment horizontal="left" vertical="center" wrapText="1"/>
    </xf>
    <xf numFmtId="3" fontId="7" fillId="8" borderId="15" xfId="0" applyNumberFormat="1" applyFont="1" applyFill="1" applyBorder="1" applyAlignment="1">
      <alignment horizontal="left" vertical="center" wrapText="1"/>
    </xf>
    <xf numFmtId="0" fontId="7" fillId="4" borderId="0" xfId="0" applyFont="1" applyFill="1" applyAlignment="1">
      <alignment vertical="center" wrapText="1"/>
    </xf>
    <xf numFmtId="3" fontId="5" fillId="8" borderId="16" xfId="0" applyNumberFormat="1" applyFont="1" applyFill="1" applyBorder="1" applyAlignment="1">
      <alignment horizontal="center" vertical="center" wrapText="1"/>
    </xf>
    <xf numFmtId="0" fontId="6" fillId="10" borderId="2" xfId="0" applyFont="1" applyFill="1" applyBorder="1" applyAlignment="1">
      <alignment horizontal="center" vertical="center" wrapText="1"/>
    </xf>
    <xf numFmtId="4" fontId="21" fillId="17" borderId="23" xfId="0" applyNumberFormat="1" applyFont="1" applyFill="1" applyBorder="1" applyAlignment="1">
      <alignment horizontal="left" vertical="center" wrapText="1" indent="1"/>
    </xf>
    <xf numFmtId="4" fontId="9" fillId="8" borderId="19" xfId="0" applyNumberFormat="1" applyFont="1" applyFill="1" applyBorder="1" applyAlignment="1">
      <alignment horizontal="center" vertical="center" wrapText="1"/>
    </xf>
    <xf numFmtId="4" fontId="9" fillId="8" borderId="16" xfId="0" applyNumberFormat="1" applyFont="1" applyFill="1" applyBorder="1" applyAlignment="1">
      <alignment horizontal="center" vertical="center" wrapText="1"/>
    </xf>
    <xf numFmtId="4" fontId="7" fillId="8" borderId="16" xfId="0" applyNumberFormat="1" applyFont="1" applyFill="1" applyBorder="1" applyAlignment="1">
      <alignment horizontal="center" vertical="center" wrapText="1"/>
    </xf>
    <xf numFmtId="0" fontId="49" fillId="0" borderId="14" xfId="0" applyFont="1" applyBorder="1" applyAlignment="1">
      <alignment vertical="top" wrapText="1"/>
    </xf>
    <xf numFmtId="0" fontId="49" fillId="0" borderId="21" xfId="0" applyFont="1" applyBorder="1" applyAlignment="1">
      <alignment vertical="top" wrapText="1"/>
    </xf>
    <xf numFmtId="0" fontId="52" fillId="7" borderId="14" xfId="0" applyFont="1" applyFill="1" applyBorder="1" applyAlignment="1">
      <alignment horizontal="center" vertical="center" wrapText="1"/>
    </xf>
    <xf numFmtId="4" fontId="10" fillId="7" borderId="11" xfId="0" applyNumberFormat="1" applyFont="1" applyFill="1" applyBorder="1" applyAlignment="1">
      <alignment horizontal="center" vertical="center" wrapText="1"/>
    </xf>
    <xf numFmtId="4" fontId="43" fillId="0" borderId="13" xfId="0" applyNumberFormat="1" applyFont="1" applyBorder="1" applyAlignment="1">
      <alignment horizontal="center" vertical="center" wrapText="1"/>
    </xf>
    <xf numFmtId="0" fontId="25" fillId="16" borderId="26" xfId="0" applyFont="1" applyFill="1" applyBorder="1" applyAlignment="1">
      <alignment horizontal="left" vertical="center" wrapText="1"/>
    </xf>
    <xf numFmtId="0" fontId="25" fillId="16" borderId="27" xfId="0" applyFont="1" applyFill="1" applyBorder="1" applyAlignment="1">
      <alignment horizontal="left" vertical="center" wrapText="1"/>
    </xf>
    <xf numFmtId="0" fontId="25" fillId="16" borderId="28" xfId="0" applyFont="1" applyFill="1" applyBorder="1" applyAlignment="1">
      <alignment horizontal="left" vertical="center" wrapText="1"/>
    </xf>
    <xf numFmtId="0" fontId="3" fillId="0" borderId="31" xfId="0" applyFont="1" applyBorder="1" applyAlignment="1">
      <alignment horizontal="left" vertical="top" wrapText="1"/>
    </xf>
    <xf numFmtId="0" fontId="3" fillId="0" borderId="32" xfId="0" applyFont="1" applyBorder="1" applyAlignment="1">
      <alignment horizontal="left" vertical="top" wrapText="1"/>
    </xf>
    <xf numFmtId="0" fontId="33" fillId="0" borderId="29" xfId="0" applyFont="1" applyBorder="1" applyAlignment="1">
      <alignment horizontal="center" vertical="center"/>
    </xf>
    <xf numFmtId="0" fontId="33" fillId="0" borderId="0" xfId="0" applyFont="1" applyBorder="1" applyAlignment="1">
      <alignment horizontal="center" vertical="center"/>
    </xf>
    <xf numFmtId="0" fontId="0" fillId="0" borderId="29" xfId="0" applyBorder="1" applyAlignment="1">
      <alignment horizontal="center"/>
    </xf>
    <xf numFmtId="0" fontId="0" fillId="0" borderId="0" xfId="0" applyBorder="1" applyAlignment="1">
      <alignment horizontal="center"/>
    </xf>
    <xf numFmtId="0" fontId="0" fillId="0" borderId="0" xfId="0" applyBorder="1" applyAlignment="1">
      <alignment horizontal="center" wrapText="1"/>
    </xf>
    <xf numFmtId="0" fontId="33" fillId="0" borderId="30" xfId="0" applyFont="1" applyBorder="1" applyAlignment="1">
      <alignment horizontal="center" vertical="center"/>
    </xf>
    <xf numFmtId="0" fontId="0" fillId="0" borderId="30" xfId="0" applyBorder="1" applyAlignment="1">
      <alignment horizontal="center"/>
    </xf>
    <xf numFmtId="0" fontId="3" fillId="0" borderId="0" xfId="0" applyFont="1" applyBorder="1" applyAlignment="1">
      <alignment horizontal="center" vertical="top" wrapText="1"/>
    </xf>
    <xf numFmtId="0" fontId="3" fillId="0" borderId="32" xfId="0" applyFont="1" applyBorder="1" applyAlignment="1">
      <alignment horizontal="center" vertical="top" wrapText="1"/>
    </xf>
    <xf numFmtId="0" fontId="3" fillId="0" borderId="0" xfId="0" applyFont="1" applyBorder="1" applyAlignment="1">
      <alignment horizontal="left" vertical="top" wrapText="1"/>
    </xf>
    <xf numFmtId="0" fontId="3" fillId="7" borderId="53"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7" borderId="40"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46"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7" borderId="48" xfId="0" applyFont="1" applyFill="1" applyBorder="1" applyAlignment="1">
      <alignment horizontal="center" vertical="center" wrapText="1"/>
    </xf>
    <xf numFmtId="0" fontId="31" fillId="0" borderId="29"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18" fillId="7" borderId="34" xfId="0" applyFont="1" applyFill="1" applyBorder="1" applyAlignment="1">
      <alignment horizontal="left" vertical="center" wrapText="1"/>
    </xf>
    <xf numFmtId="0" fontId="18" fillId="7" borderId="35" xfId="0" applyFont="1" applyFill="1" applyBorder="1" applyAlignment="1">
      <alignment horizontal="left" vertical="center" wrapText="1"/>
    </xf>
    <xf numFmtId="0" fontId="18" fillId="7" borderId="36"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7" borderId="0"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46" xfId="0" applyFont="1" applyFill="1" applyBorder="1" applyAlignment="1">
      <alignment horizontal="left" vertical="center" wrapText="1"/>
    </xf>
    <xf numFmtId="0" fontId="18" fillId="7" borderId="47" xfId="0" applyFont="1" applyFill="1" applyBorder="1" applyAlignment="1">
      <alignment horizontal="left" vertical="center" wrapText="1"/>
    </xf>
    <xf numFmtId="0" fontId="18" fillId="7" borderId="48" xfId="0" applyFont="1" applyFill="1" applyBorder="1" applyAlignment="1">
      <alignment horizontal="left" vertical="center" wrapText="1"/>
    </xf>
    <xf numFmtId="0" fontId="29" fillId="16" borderId="26" xfId="0" applyFont="1" applyFill="1" applyBorder="1" applyAlignment="1">
      <alignment horizontal="center" vertical="center" wrapText="1"/>
    </xf>
    <xf numFmtId="0" fontId="29" fillId="16" borderId="27" xfId="0" applyFont="1" applyFill="1" applyBorder="1" applyAlignment="1">
      <alignment horizontal="center" vertical="center" wrapText="1"/>
    </xf>
    <xf numFmtId="0" fontId="29" fillId="16" borderId="28" xfId="0" applyFont="1" applyFill="1" applyBorder="1" applyAlignment="1">
      <alignment horizontal="center" vertical="center" wrapText="1"/>
    </xf>
    <xf numFmtId="0" fontId="3" fillId="7" borderId="34" xfId="0" applyFont="1" applyFill="1" applyBorder="1" applyAlignment="1">
      <alignment horizontal="left" vertical="center" wrapText="1"/>
    </xf>
    <xf numFmtId="0" fontId="3" fillId="7" borderId="35" xfId="0" applyFont="1" applyFill="1" applyBorder="1" applyAlignment="1">
      <alignment horizontal="left" vertical="center" wrapText="1"/>
    </xf>
    <xf numFmtId="0" fontId="3" fillId="7" borderId="36" xfId="0" applyFont="1" applyFill="1" applyBorder="1" applyAlignment="1">
      <alignment horizontal="left" vertical="center" wrapText="1"/>
    </xf>
    <xf numFmtId="0" fontId="3" fillId="7" borderId="4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3" fillId="7" borderId="41" xfId="0" applyFont="1" applyFill="1" applyBorder="1" applyAlignment="1">
      <alignment horizontal="left" vertical="center" wrapText="1"/>
    </xf>
    <xf numFmtId="0" fontId="3" fillId="7" borderId="46" xfId="0" applyFont="1" applyFill="1" applyBorder="1" applyAlignment="1">
      <alignment horizontal="left" vertical="center" wrapText="1"/>
    </xf>
    <xf numFmtId="0" fontId="3" fillId="7" borderId="47" xfId="0" applyFont="1" applyFill="1" applyBorder="1" applyAlignment="1">
      <alignment horizontal="left" vertical="center" wrapText="1"/>
    </xf>
    <xf numFmtId="0" fontId="3" fillId="7" borderId="48" xfId="0" applyFont="1" applyFill="1" applyBorder="1" applyAlignment="1">
      <alignment horizontal="left" vertical="center" wrapText="1"/>
    </xf>
    <xf numFmtId="0" fontId="5" fillId="0" borderId="35" xfId="0" applyFont="1" applyBorder="1" applyAlignment="1">
      <alignment horizontal="left" wrapText="1"/>
    </xf>
    <xf numFmtId="0" fontId="5" fillId="0" borderId="0" xfId="0" applyFont="1" applyBorder="1" applyAlignment="1">
      <alignment horizontal="left" wrapText="1"/>
    </xf>
    <xf numFmtId="0" fontId="20" fillId="0" borderId="0" xfId="0" applyFont="1" applyBorder="1" applyAlignment="1">
      <alignment horizontal="center" vertical="center"/>
    </xf>
    <xf numFmtId="0" fontId="28" fillId="0" borderId="0" xfId="0" applyFont="1" applyBorder="1" applyAlignment="1">
      <alignment horizontal="center" vertical="center"/>
    </xf>
    <xf numFmtId="0" fontId="30" fillId="5" borderId="34" xfId="0" applyFont="1" applyFill="1" applyBorder="1" applyAlignment="1">
      <alignment horizontal="center" vertical="center" wrapText="1"/>
    </xf>
    <xf numFmtId="0" fontId="30" fillId="5" borderId="35" xfId="0" applyFont="1" applyFill="1" applyBorder="1" applyAlignment="1">
      <alignment horizontal="center" vertical="center" wrapText="1"/>
    </xf>
    <xf numFmtId="0" fontId="30" fillId="5" borderId="49" xfId="0" applyFont="1" applyFill="1" applyBorder="1" applyAlignment="1">
      <alignment horizontal="center" vertical="center" wrapText="1"/>
    </xf>
    <xf numFmtId="0" fontId="30" fillId="5" borderId="51" xfId="0" applyFont="1" applyFill="1" applyBorder="1" applyAlignment="1">
      <alignment horizontal="center" vertical="center" wrapText="1"/>
    </xf>
    <xf numFmtId="0" fontId="30" fillId="5" borderId="43" xfId="0" applyFont="1" applyFill="1" applyBorder="1" applyAlignment="1">
      <alignment horizontal="center" vertical="center" wrapText="1"/>
    </xf>
    <xf numFmtId="0" fontId="30" fillId="5" borderId="44"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42"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10" fillId="5" borderId="44"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52" xfId="0" applyFont="1" applyFill="1" applyBorder="1" applyAlignment="1">
      <alignment horizontal="center" vertical="center" wrapText="1"/>
    </xf>
    <xf numFmtId="0" fontId="27" fillId="0" borderId="0" xfId="0" applyFont="1" applyBorder="1" applyAlignment="1">
      <alignment horizontal="center" vertical="center"/>
    </xf>
    <xf numFmtId="0" fontId="3" fillId="0" borderId="53"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29"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30" xfId="0" applyFont="1" applyFill="1" applyBorder="1" applyAlignment="1">
      <alignment horizontal="left" vertical="top" wrapText="1"/>
    </xf>
    <xf numFmtId="0" fontId="3" fillId="0" borderId="33" xfId="0" applyFont="1" applyBorder="1" applyAlignment="1">
      <alignment horizontal="left" vertical="top" wrapText="1"/>
    </xf>
    <xf numFmtId="0" fontId="9" fillId="0" borderId="1" xfId="0" applyFont="1" applyBorder="1" applyAlignment="1">
      <alignment horizontal="center" vertical="center" wrapText="1"/>
    </xf>
    <xf numFmtId="0" fontId="40" fillId="10" borderId="1" xfId="0" applyFont="1" applyFill="1" applyBorder="1" applyAlignment="1">
      <alignment horizontal="center" vertical="center" wrapText="1"/>
    </xf>
    <xf numFmtId="0" fontId="40"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39" fillId="9" borderId="3" xfId="0" applyFont="1" applyFill="1" applyBorder="1" applyAlignment="1">
      <alignment horizontal="left" vertical="center" wrapText="1" indent="1"/>
    </xf>
    <xf numFmtId="0" fontId="39" fillId="9" borderId="4" xfId="0" applyFont="1" applyFill="1" applyBorder="1" applyAlignment="1">
      <alignment horizontal="left" vertical="center" wrapText="1" indent="1"/>
    </xf>
    <xf numFmtId="0" fontId="39" fillId="9" borderId="5" xfId="0" applyFont="1" applyFill="1" applyBorder="1" applyAlignment="1">
      <alignment horizontal="left" vertical="center" wrapText="1" indent="1"/>
    </xf>
    <xf numFmtId="0" fontId="39" fillId="6" borderId="6"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39" fillId="11" borderId="3"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5" xfId="0" applyFont="1" applyFill="1" applyBorder="1" applyAlignment="1">
      <alignment horizontal="center" vertical="center" wrapText="1"/>
    </xf>
    <xf numFmtId="0" fontId="39" fillId="14" borderId="3"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9" fillId="14" borderId="5"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12" borderId="3" xfId="0" applyFont="1" applyFill="1" applyBorder="1" applyAlignment="1">
      <alignment horizontal="center" vertical="center" wrapText="1"/>
    </xf>
    <xf numFmtId="0" fontId="39" fillId="12" borderId="5"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39" fillId="3" borderId="5" xfId="0" applyFont="1" applyFill="1" applyBorder="1" applyAlignment="1">
      <alignment horizontal="center" vertical="center" wrapText="1"/>
    </xf>
    <xf numFmtId="0" fontId="6" fillId="10" borderId="4" xfId="0" applyFont="1" applyFill="1" applyBorder="1" applyAlignment="1">
      <alignment horizontal="center" vertical="center" wrapText="1"/>
    </xf>
    <xf numFmtId="167" fontId="19" fillId="8" borderId="3" xfId="0" applyNumberFormat="1" applyFont="1" applyFill="1" applyBorder="1" applyAlignment="1">
      <alignment horizontal="center" vertical="center" wrapText="1"/>
    </xf>
    <xf numFmtId="167" fontId="19" fillId="8" borderId="5" xfId="0" applyNumberFormat="1" applyFont="1" applyFill="1" applyBorder="1" applyAlignment="1">
      <alignment horizontal="center" vertical="center" wrapText="1"/>
    </xf>
    <xf numFmtId="0" fontId="19" fillId="8" borderId="3"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4" fillId="10" borderId="0" xfId="0" applyFont="1" applyFill="1" applyAlignment="1">
      <alignment horizontal="center" vertical="center" wrapText="1"/>
    </xf>
    <xf numFmtId="0" fontId="39" fillId="13" borderId="3" xfId="0" applyFont="1" applyFill="1" applyBorder="1" applyAlignment="1">
      <alignment horizontal="center" vertical="center" wrapText="1"/>
    </xf>
    <xf numFmtId="0" fontId="39" fillId="13" borderId="4" xfId="0" applyFont="1" applyFill="1" applyBorder="1" applyAlignment="1">
      <alignment horizontal="center" vertical="center" wrapText="1"/>
    </xf>
    <xf numFmtId="0" fontId="39" fillId="13" borderId="5" xfId="0" applyFont="1" applyFill="1" applyBorder="1" applyAlignment="1">
      <alignment horizontal="center" vertical="center" wrapText="1"/>
    </xf>
    <xf numFmtId="0" fontId="41" fillId="15" borderId="1" xfId="6" applyFont="1" applyAlignment="1">
      <alignment horizontal="center" vertical="center" wrapText="1"/>
    </xf>
    <xf numFmtId="0" fontId="6" fillId="10" borderId="2"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5" fillId="0" borderId="0" xfId="0" applyFont="1" applyBorder="1" applyAlignment="1">
      <alignment horizontal="left" vertical="center" wrapText="1"/>
    </xf>
    <xf numFmtId="0" fontId="49" fillId="0" borderId="0" xfId="0" applyFont="1" applyBorder="1" applyAlignment="1">
      <alignment horizontal="left" vertical="top" wrapText="1"/>
    </xf>
    <xf numFmtId="0" fontId="16" fillId="16" borderId="0" xfId="0" applyFont="1" applyFill="1" applyAlignment="1">
      <alignment horizontal="left" vertical="center" wrapText="1"/>
    </xf>
    <xf numFmtId="2" fontId="10" fillId="5" borderId="11" xfId="0" applyNumberFormat="1" applyFont="1" applyFill="1" applyBorder="1" applyAlignment="1">
      <alignment horizontal="center" vertical="center" wrapText="1"/>
    </xf>
    <xf numFmtId="2" fontId="10" fillId="5" borderId="14" xfId="0" applyNumberFormat="1" applyFont="1" applyFill="1" applyBorder="1" applyAlignment="1">
      <alignment horizontal="center" vertical="center" wrapText="1"/>
    </xf>
  </cellXfs>
  <cellStyles count="9">
    <cellStyle name="Followed Hyperlink" xfId="2" builtinId="9" hidden="1"/>
    <cellStyle name="Followed Hyperlink" xfId="3" builtinId="9" hidden="1"/>
    <cellStyle name="Followed Hyperlink" xfId="4" builtinId="9" hidden="1"/>
    <cellStyle name="Followed Hyperlink" xfId="7" builtinId="9" hidden="1"/>
    <cellStyle name="Followed Hyperlink" xfId="8" builtinId="9" hidden="1"/>
    <cellStyle name="Formatvorlage 1" xfId="5"/>
    <cellStyle name="Formatvorlage 2" xfId="6"/>
    <cellStyle name="Hyperlink" xfId="1" builtinId="8"/>
    <cellStyle name="Normal" xfId="0" builtinId="0"/>
  </cellStyles>
  <dxfs count="0"/>
  <tableStyles count="0" defaultTableStyle="TableStyleMedium2" defaultPivotStyle="PivotStyleLight16"/>
  <colors>
    <mruColors>
      <color rgb="FFD9E1F2"/>
      <color rgb="FFD32D20"/>
      <color rgb="FFFFF6DE"/>
      <color rgb="FFD92D20"/>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7.png"/><Relationship Id="rId3" Type="http://schemas.openxmlformats.org/officeDocument/2006/relationships/hyperlink" Target="https://www.unido.org/sites/default/files/files/2018-05/UNIDO%20Eco-Industrial%20Park%20Handbook_English.pdf" TargetMode="External"/><Relationship Id="rId7" Type="http://schemas.openxmlformats.org/officeDocument/2006/relationships/image" Target="../media/image5.png"/><Relationship Id="rId12" Type="http://schemas.openxmlformats.org/officeDocument/2006/relationships/hyperlink" Target="https://openknowledge.worldbank.org/bitstream/handle/10986/30458/129958-WP-PUBLIC-A-Practitioners-Handbook-for-Eco-Industrial-Parks.pdf?sequence=1&amp;isAllowed=y" TargetMode="External"/><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4.jpeg"/><Relationship Id="rId11" Type="http://schemas.openxmlformats.org/officeDocument/2006/relationships/hyperlink" Target="#'2. Summary impacts'!A1"/><Relationship Id="rId5" Type="http://schemas.openxmlformats.org/officeDocument/2006/relationships/hyperlink" Target="https://openknowledge.worldbank.org/bitstream/handle/10986/29110/122179-WP-PUBLIC-AnInternationalFrameworkforEcoIndustrialParks.pdf?sequence=1&amp;isAllowed=y" TargetMode="External"/><Relationship Id="rId15" Type="http://schemas.openxmlformats.org/officeDocument/2006/relationships/image" Target="../media/image8.png"/><Relationship Id="rId10" Type="http://schemas.openxmlformats.org/officeDocument/2006/relationships/hyperlink" Target="#'1. EIP opportunities monitoring'!A1"/><Relationship Id="rId4" Type="http://schemas.openxmlformats.org/officeDocument/2006/relationships/image" Target="../media/image3.png"/><Relationship Id="rId9" Type="http://schemas.microsoft.com/office/2007/relationships/hdphoto" Target="../media/hdphoto1.wdp"/><Relationship Id="rId14" Type="http://schemas.openxmlformats.org/officeDocument/2006/relationships/hyperlink" Target="https://www.unido.org/our-focus-safeguarding-environment-resource-efficient-and-low-carbon-industrial-production/eco-industrial-parks"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2. Summary impacts'!A1"/><Relationship Id="rId1"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2" Type="http://schemas.openxmlformats.org/officeDocument/2006/relationships/hyperlink" Target="#'1. EIP opportunities monitoring'!A1"/><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60</xdr:col>
      <xdr:colOff>115956</xdr:colOff>
      <xdr:row>0</xdr:row>
      <xdr:rowOff>103251</xdr:rowOff>
    </xdr:from>
    <xdr:to>
      <xdr:col>72</xdr:col>
      <xdr:colOff>40251</xdr:colOff>
      <xdr:row>1</xdr:row>
      <xdr:rowOff>364299</xdr:rowOff>
    </xdr:to>
    <xdr:grpSp>
      <xdr:nvGrpSpPr>
        <xdr:cNvPr id="12" name="Group 11">
          <a:extLst>
            <a:ext uri="{FF2B5EF4-FFF2-40B4-BE49-F238E27FC236}">
              <a16:creationId xmlns:a16="http://schemas.microsoft.com/office/drawing/2014/main" xmlns="" id="{00000000-0008-0000-0000-00000C000000}"/>
            </a:ext>
          </a:extLst>
        </xdr:cNvPr>
        <xdr:cNvGrpSpPr/>
      </xdr:nvGrpSpPr>
      <xdr:grpSpPr>
        <a:xfrm>
          <a:off x="10227110" y="103251"/>
          <a:ext cx="1946526" cy="422240"/>
          <a:chOff x="10886108" y="104908"/>
          <a:chExt cx="2190166" cy="419100"/>
        </a:xfrm>
      </xdr:grpSpPr>
      <xdr:sp macro="" textlink="">
        <xdr:nvSpPr>
          <xdr:cNvPr id="13" name="Flowchart: Alternate Process 12">
            <a:extLst>
              <a:ext uri="{FF2B5EF4-FFF2-40B4-BE49-F238E27FC236}">
                <a16:creationId xmlns:a16="http://schemas.microsoft.com/office/drawing/2014/main" xmlns="" id="{00000000-0008-0000-0000-00000D000000}"/>
              </a:ext>
            </a:extLst>
          </xdr:cNvPr>
          <xdr:cNvSpPr/>
        </xdr:nvSpPr>
        <xdr:spPr>
          <a:xfrm>
            <a:off x="10886108" y="104908"/>
            <a:ext cx="2190166" cy="419100"/>
          </a:xfrm>
          <a:prstGeom prst="flowChartAlternateProcess">
            <a:avLst/>
          </a:prstGeom>
          <a:solidFill>
            <a:schemeClr val="bg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4" name="Bild 3" descr="UNIDO E blue.pdf">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25</xdr:col>
      <xdr:colOff>54745</xdr:colOff>
      <xdr:row>108</xdr:row>
      <xdr:rowOff>2302</xdr:rowOff>
    </xdr:from>
    <xdr:to>
      <xdr:col>36</xdr:col>
      <xdr:colOff>173410</xdr:colOff>
      <xdr:row>110</xdr:row>
      <xdr:rowOff>39817</xdr:rowOff>
    </xdr:to>
    <xdr:grpSp>
      <xdr:nvGrpSpPr>
        <xdr:cNvPr id="16" name="Group 15">
          <a:extLst>
            <a:ext uri="{FF2B5EF4-FFF2-40B4-BE49-F238E27FC236}">
              <a16:creationId xmlns:a16="http://schemas.microsoft.com/office/drawing/2014/main" xmlns="" id="{00000000-0008-0000-0000-000010000000}"/>
            </a:ext>
          </a:extLst>
        </xdr:cNvPr>
        <xdr:cNvGrpSpPr/>
      </xdr:nvGrpSpPr>
      <xdr:grpSpPr>
        <a:xfrm>
          <a:off x="4267726" y="21983071"/>
          <a:ext cx="1972376" cy="286631"/>
          <a:chOff x="4096870" y="9958535"/>
          <a:chExt cx="7656973" cy="200430"/>
        </a:xfrm>
      </xdr:grpSpPr>
      <xdr:pic>
        <xdr:nvPicPr>
          <xdr:cNvPr id="23" name="Picture 22" descr="C:\Users\MeylanF\AppData\Local\Microsoft\Windows\Temporary Internet Files\Content.IE5\NAFLHG8B\Anonymous_Mail_1_icon[1].png">
            <a:extLst>
              <a:ext uri="{FF2B5EF4-FFF2-40B4-BE49-F238E27FC236}">
                <a16:creationId xmlns:a16="http://schemas.microsoft.com/office/drawing/2014/main" xmlns="" id="{00000000-0008-0000-0000-00001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815" t="22665" r="10760" b="23814"/>
          <a:stretch/>
        </xdr:blipFill>
        <xdr:spPr bwMode="auto">
          <a:xfrm>
            <a:off x="4096870" y="10014151"/>
            <a:ext cx="2542218" cy="1141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6350450" y="9958535"/>
            <a:ext cx="5403393"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47</xdr:col>
      <xdr:colOff>96203</xdr:colOff>
      <xdr:row>61</xdr:row>
      <xdr:rowOff>8283</xdr:rowOff>
    </xdr:from>
    <xdr:to>
      <xdr:col>49</xdr:col>
      <xdr:colOff>49695</xdr:colOff>
      <xdr:row>72</xdr:row>
      <xdr:rowOff>1</xdr:rowOff>
    </xdr:to>
    <xdr:sp macro="" textlink="">
      <xdr:nvSpPr>
        <xdr:cNvPr id="25" name="Right Brace 24">
          <a:extLst>
            <a:ext uri="{FF2B5EF4-FFF2-40B4-BE49-F238E27FC236}">
              <a16:creationId xmlns:a16="http://schemas.microsoft.com/office/drawing/2014/main" xmlns="" id="{00000000-0008-0000-0000-000019000000}"/>
            </a:ext>
          </a:extLst>
        </xdr:cNvPr>
        <xdr:cNvSpPr/>
      </xdr:nvSpPr>
      <xdr:spPr>
        <a:xfrm flipH="1">
          <a:off x="8271138" y="13243892"/>
          <a:ext cx="301361" cy="2062370"/>
        </a:xfrm>
        <a:prstGeom prst="rightBrace">
          <a:avLst>
            <a:gd name="adj1" fmla="val 44139"/>
            <a:gd name="adj2" fmla="val 50000"/>
          </a:avLst>
        </a:prstGeom>
        <a:ln w="19050">
          <a:solidFill>
            <a:srgbClr val="D32D2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6355</xdr:colOff>
      <xdr:row>46</xdr:row>
      <xdr:rowOff>14380</xdr:rowOff>
    </xdr:from>
    <xdr:to>
      <xdr:col>9</xdr:col>
      <xdr:colOff>140827</xdr:colOff>
      <xdr:row>47</xdr:row>
      <xdr:rowOff>0</xdr:rowOff>
    </xdr:to>
    <xdr:sp macro="" textlink="">
      <xdr:nvSpPr>
        <xdr:cNvPr id="26" name="Isosceles Triangle 25">
          <a:extLst>
            <a:ext uri="{FF2B5EF4-FFF2-40B4-BE49-F238E27FC236}">
              <a16:creationId xmlns:a16="http://schemas.microsoft.com/office/drawing/2014/main" xmlns="" id="{00000000-0008-0000-0000-00001A000000}"/>
            </a:ext>
          </a:extLst>
        </xdr:cNvPr>
        <xdr:cNvSpPr/>
      </xdr:nvSpPr>
      <xdr:spPr>
        <a:xfrm rot="10800000">
          <a:off x="1082120" y="8373968"/>
          <a:ext cx="672354" cy="176120"/>
        </a:xfrm>
        <a:prstGeom prst="triangle">
          <a:avLst/>
        </a:prstGeom>
        <a:solidFill>
          <a:srgbClr val="D32D2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11509</xdr:colOff>
      <xdr:row>36</xdr:row>
      <xdr:rowOff>85160</xdr:rowOff>
    </xdr:from>
    <xdr:to>
      <xdr:col>55</xdr:col>
      <xdr:colOff>11210</xdr:colOff>
      <xdr:row>38</xdr:row>
      <xdr:rowOff>104372</xdr:rowOff>
    </xdr:to>
    <xdr:sp macro="" textlink="">
      <xdr:nvSpPr>
        <xdr:cNvPr id="27" name="Isosceles Triangle 26">
          <a:extLst>
            <a:ext uri="{FF2B5EF4-FFF2-40B4-BE49-F238E27FC236}">
              <a16:creationId xmlns:a16="http://schemas.microsoft.com/office/drawing/2014/main" xmlns="" id="{00000000-0008-0000-0000-00001B000000}"/>
            </a:ext>
          </a:extLst>
        </xdr:cNvPr>
        <xdr:cNvSpPr/>
      </xdr:nvSpPr>
      <xdr:spPr>
        <a:xfrm rot="16200000">
          <a:off x="9229797" y="7496401"/>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10212</xdr:colOff>
      <xdr:row>36</xdr:row>
      <xdr:rowOff>103094</xdr:rowOff>
    </xdr:from>
    <xdr:to>
      <xdr:col>17</xdr:col>
      <xdr:colOff>7758</xdr:colOff>
      <xdr:row>38</xdr:row>
      <xdr:rowOff>91889</xdr:rowOff>
    </xdr:to>
    <xdr:sp macro="" textlink="">
      <xdr:nvSpPr>
        <xdr:cNvPr id="29" name="Isosceles Triangle 28">
          <a:extLst>
            <a:ext uri="{FF2B5EF4-FFF2-40B4-BE49-F238E27FC236}">
              <a16:creationId xmlns:a16="http://schemas.microsoft.com/office/drawing/2014/main" xmlns="" id="{00000000-0008-0000-0000-00001D000000}"/>
            </a:ext>
          </a:extLst>
        </xdr:cNvPr>
        <xdr:cNvSpPr/>
      </xdr:nvSpPr>
      <xdr:spPr>
        <a:xfrm rot="16200000">
          <a:off x="2608749" y="7500204"/>
          <a:ext cx="358590" cy="535428"/>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19</xdr:col>
      <xdr:colOff>6591</xdr:colOff>
      <xdr:row>79</xdr:row>
      <xdr:rowOff>122776</xdr:rowOff>
    </xdr:from>
    <xdr:to>
      <xdr:col>27</xdr:col>
      <xdr:colOff>8282</xdr:colOff>
      <xdr:row>83</xdr:row>
      <xdr:rowOff>74542</xdr:rowOff>
    </xdr:to>
    <xdr:sp macro="" textlink="">
      <xdr:nvSpPr>
        <xdr:cNvPr id="34" name="Speech Bubble: Rectangle with Corners Rounded 33">
          <a:extLst>
            <a:ext uri="{FF2B5EF4-FFF2-40B4-BE49-F238E27FC236}">
              <a16:creationId xmlns:a16="http://schemas.microsoft.com/office/drawing/2014/main" xmlns="" id="{00000000-0008-0000-0000-000022000000}"/>
            </a:ext>
          </a:extLst>
        </xdr:cNvPr>
        <xdr:cNvSpPr/>
      </xdr:nvSpPr>
      <xdr:spPr>
        <a:xfrm>
          <a:off x="3468721" y="16588602"/>
          <a:ext cx="1459431" cy="680636"/>
        </a:xfrm>
        <a:prstGeom prst="wedgeRoundRectCallout">
          <a:avLst>
            <a:gd name="adj1" fmla="val -79748"/>
            <a:gd name="adj2" fmla="val 36085"/>
            <a:gd name="adj3" fmla="val 16667"/>
          </a:avLst>
        </a:prstGeom>
        <a:solidFill>
          <a:srgbClr val="D32D20"/>
        </a:solidFill>
        <a:ln>
          <a:solidFill>
            <a:srgbClr val="D32D2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Click on the icon</a:t>
          </a:r>
          <a:r>
            <a:rPr lang="en-GB" sz="1100" baseline="0"/>
            <a:t> to open the weblink of the publication</a:t>
          </a:r>
          <a:endParaRPr lang="en-GB" sz="1100"/>
        </a:p>
      </xdr:txBody>
    </xdr:sp>
    <xdr:clientData/>
  </xdr:twoCellAnchor>
  <xdr:twoCellAnchor editAs="oneCell">
    <xdr:from>
      <xdr:col>67</xdr:col>
      <xdr:colOff>170436</xdr:colOff>
      <xdr:row>79</xdr:row>
      <xdr:rowOff>104265</xdr:rowOff>
    </xdr:from>
    <xdr:to>
      <xdr:col>74</xdr:col>
      <xdr:colOff>58505</xdr:colOff>
      <xdr:row>87</xdr:row>
      <xdr:rowOff>68967</xdr:rowOff>
    </xdr:to>
    <xdr:pic>
      <xdr:nvPicPr>
        <xdr:cNvPr id="35" name="Picture 34">
          <a:hlinkClick xmlns:r="http://schemas.openxmlformats.org/officeDocument/2006/relationships" r:id="rId3"/>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50132" y="16661200"/>
          <a:ext cx="1105613" cy="148235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29</xdr:col>
      <xdr:colOff>75319</xdr:colOff>
      <xdr:row>79</xdr:row>
      <xdr:rowOff>98233</xdr:rowOff>
    </xdr:from>
    <xdr:to>
      <xdr:col>36</xdr:col>
      <xdr:colOff>25862</xdr:colOff>
      <xdr:row>87</xdr:row>
      <xdr:rowOff>44477</xdr:rowOff>
    </xdr:to>
    <xdr:pic>
      <xdr:nvPicPr>
        <xdr:cNvPr id="36" name="Content Placeholder 6">
          <a:hlinkClick xmlns:r="http://schemas.openxmlformats.org/officeDocument/2006/relationships" r:id="rId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6"/>
        <a:stretch>
          <a:fillRect/>
        </a:stretch>
      </xdr:blipFill>
      <xdr:spPr>
        <a:xfrm>
          <a:off x="5119428" y="16655168"/>
          <a:ext cx="1168086" cy="1476594"/>
        </a:xfrm>
        <a:prstGeom prst="rect">
          <a:avLst/>
        </a:prstGeom>
        <a:ln>
          <a:noFill/>
        </a:ln>
        <a:effectLst>
          <a:outerShdw blurRad="190500" dir="2700000" algn="tl" rotWithShape="0">
            <a:srgbClr val="333333">
              <a:alpha val="70000"/>
            </a:srgbClr>
          </a:outerShdw>
        </a:effectLst>
      </xdr:spPr>
    </xdr:pic>
    <xdr:clientData/>
  </xdr:twoCellAnchor>
  <xdr:absoluteAnchor>
    <xdr:pos x="13664271" y="46070"/>
    <xdr:ext cx="739588" cy="549089"/>
    <xdr:pic>
      <xdr:nvPicPr>
        <xdr:cNvPr id="39" name="Bild 3">
          <a:extLst>
            <a:ext uri="{FF2B5EF4-FFF2-40B4-BE49-F238E27FC236}">
              <a16:creationId xmlns:a16="http://schemas.microsoft.com/office/drawing/2014/main" xmlns="" id="{00000000-0008-0000-0000-000027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3636" b="12121"/>
        <a:stretch/>
      </xdr:blipFill>
      <xdr:spPr>
        <a:xfrm>
          <a:off x="13664271" y="46070"/>
          <a:ext cx="739588" cy="549089"/>
        </a:xfrm>
        <a:prstGeom prst="rect">
          <a:avLst/>
        </a:prstGeom>
      </xdr:spPr>
    </xdr:pic>
    <xdr:clientData/>
  </xdr:absoluteAnchor>
  <xdr:twoCellAnchor>
    <xdr:from>
      <xdr:col>2</xdr:col>
      <xdr:colOff>17793</xdr:colOff>
      <xdr:row>60</xdr:row>
      <xdr:rowOff>47066</xdr:rowOff>
    </xdr:from>
    <xdr:to>
      <xdr:col>11</xdr:col>
      <xdr:colOff>81802</xdr:colOff>
      <xdr:row>67</xdr:row>
      <xdr:rowOff>55055</xdr:rowOff>
    </xdr:to>
    <xdr:pic>
      <xdr:nvPicPr>
        <xdr:cNvPr id="40" name="Picture 39">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25000"/>
                  </a14:imgEffect>
                </a14:imgLayer>
              </a14:imgProps>
            </a:ext>
            <a:ext uri="{28A0092B-C50C-407E-A947-70E740481C1C}">
              <a14:useLocalDpi xmlns:a14="http://schemas.microsoft.com/office/drawing/2010/main" val="0"/>
            </a:ext>
          </a:extLst>
        </a:blip>
        <a:srcRect r="5002"/>
        <a:stretch>
          <a:fillRect/>
        </a:stretch>
      </xdr:blipFill>
      <xdr:spPr bwMode="auto">
        <a:xfrm>
          <a:off x="384139" y="13308797"/>
          <a:ext cx="1712567" cy="1172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73269</xdr:colOff>
      <xdr:row>32</xdr:row>
      <xdr:rowOff>44336</xdr:rowOff>
    </xdr:from>
    <xdr:to>
      <xdr:col>12</xdr:col>
      <xdr:colOff>103038</xdr:colOff>
      <xdr:row>37</xdr:row>
      <xdr:rowOff>55104</xdr:rowOff>
    </xdr:to>
    <xdr:sp macro="" textlink="">
      <xdr:nvSpPr>
        <xdr:cNvPr id="38" name="Rectangle 1">
          <a:hlinkClick xmlns:r="http://schemas.openxmlformats.org/officeDocument/2006/relationships" r:id="rId10"/>
          <a:extLst>
            <a:ext uri="{FF2B5EF4-FFF2-40B4-BE49-F238E27FC236}">
              <a16:creationId xmlns:a16="http://schemas.microsoft.com/office/drawing/2014/main" xmlns="" id="{00000000-0008-0000-0000-000026000000}"/>
            </a:ext>
          </a:extLst>
        </xdr:cNvPr>
        <xdr:cNvSpPr/>
      </xdr:nvSpPr>
      <xdr:spPr>
        <a:xfrm>
          <a:off x="578827" y="7906124"/>
          <a:ext cx="1546442" cy="94861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EIP OPPORTUNITIES MONITORING</a:t>
          </a:r>
        </a:p>
      </xdr:txBody>
    </xdr:sp>
    <xdr:clientData fPrintsWithSheet="0"/>
  </xdr:twoCellAnchor>
  <xdr:twoCellAnchor>
    <xdr:from>
      <xdr:col>3</xdr:col>
      <xdr:colOff>67235</xdr:colOff>
      <xdr:row>49</xdr:row>
      <xdr:rowOff>66675</xdr:rowOff>
    </xdr:from>
    <xdr:to>
      <xdr:col>12</xdr:col>
      <xdr:colOff>133723</xdr:colOff>
      <xdr:row>53</xdr:row>
      <xdr:rowOff>67236</xdr:rowOff>
    </xdr:to>
    <xdr:sp macro="" textlink="">
      <xdr:nvSpPr>
        <xdr:cNvPr id="41" name="Rectangle 1">
          <a:hlinkClick xmlns:r="http://schemas.openxmlformats.org/officeDocument/2006/relationships" r:id="rId11"/>
          <a:extLst>
            <a:ext uri="{FF2B5EF4-FFF2-40B4-BE49-F238E27FC236}">
              <a16:creationId xmlns:a16="http://schemas.microsoft.com/office/drawing/2014/main" xmlns="" id="{00000000-0008-0000-0000-000029000000}"/>
            </a:ext>
          </a:extLst>
        </xdr:cNvPr>
        <xdr:cNvSpPr/>
      </xdr:nvSpPr>
      <xdr:spPr>
        <a:xfrm>
          <a:off x="610160" y="12382500"/>
          <a:ext cx="1695263" cy="724461"/>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SUMMARY</a:t>
          </a:r>
          <a:r>
            <a:rPr lang="en-GB" sz="1400" b="1" u="none" baseline="0">
              <a:solidFill>
                <a:schemeClr val="bg1"/>
              </a:solidFill>
              <a:effectLst/>
              <a:latin typeface="+mn-lt"/>
              <a:ea typeface="+mn-ea"/>
              <a:cs typeface="+mn-cs"/>
            </a:rPr>
            <a:t> </a:t>
          </a:r>
        </a:p>
        <a:p>
          <a:pPr marL="0" indent="0" algn="ctr"/>
          <a:r>
            <a:rPr lang="en-GB" sz="1400" b="1" u="none" baseline="0">
              <a:solidFill>
                <a:schemeClr val="bg1"/>
              </a:solidFill>
              <a:effectLst/>
              <a:latin typeface="+mn-lt"/>
              <a:ea typeface="+mn-ea"/>
              <a:cs typeface="+mn-cs"/>
            </a:rPr>
            <a:t>OF IMPACTS</a:t>
          </a:r>
          <a:endParaRPr lang="en-GB" sz="1400" b="1" u="none">
            <a:solidFill>
              <a:schemeClr val="bg1"/>
            </a:solidFill>
            <a:effectLst/>
            <a:latin typeface="+mn-lt"/>
            <a:ea typeface="+mn-ea"/>
            <a:cs typeface="+mn-cs"/>
          </a:endParaRPr>
        </a:p>
      </xdr:txBody>
    </xdr:sp>
    <xdr:clientData fPrintsWithSheet="0"/>
  </xdr:twoCellAnchor>
  <xdr:twoCellAnchor editAs="oneCell">
    <xdr:from>
      <xdr:col>48</xdr:col>
      <xdr:colOff>49694</xdr:colOff>
      <xdr:row>79</xdr:row>
      <xdr:rowOff>74544</xdr:rowOff>
    </xdr:from>
    <xdr:to>
      <xdr:col>56</xdr:col>
      <xdr:colOff>92568</xdr:colOff>
      <xdr:row>87</xdr:row>
      <xdr:rowOff>25906</xdr:rowOff>
    </xdr:to>
    <xdr:pic>
      <xdr:nvPicPr>
        <xdr:cNvPr id="20" name="Picture 19">
          <a:hlinkClick xmlns:r="http://schemas.openxmlformats.org/officeDocument/2006/relationships" r:id="rId12"/>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3"/>
        <a:stretch>
          <a:fillRect/>
        </a:stretch>
      </xdr:blipFill>
      <xdr:spPr>
        <a:xfrm>
          <a:off x="8398564" y="16672892"/>
          <a:ext cx="1434352" cy="148171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28022</xdr:colOff>
      <xdr:row>79</xdr:row>
      <xdr:rowOff>102567</xdr:rowOff>
    </xdr:from>
    <xdr:to>
      <xdr:col>15</xdr:col>
      <xdr:colOff>107397</xdr:colOff>
      <xdr:row>87</xdr:row>
      <xdr:rowOff>83517</xdr:rowOff>
    </xdr:to>
    <xdr:pic>
      <xdr:nvPicPr>
        <xdr:cNvPr id="21" name="Picture 20">
          <a:hlinkClick xmlns:r="http://schemas.openxmlformats.org/officeDocument/2006/relationships" r:id="rId14"/>
          <a:extLst>
            <a:ext uri="{FF2B5EF4-FFF2-40B4-BE49-F238E27FC236}">
              <a16:creationId xmlns:a16="http://schemas.microsoft.com/office/drawing/2014/main" xmlns="" id="{DF62BF09-CC89-4A2F-B1E0-CDA3AE90FA58}"/>
            </a:ext>
          </a:extLst>
        </xdr:cNvPr>
        <xdr:cNvPicPr>
          <a:picLocks noChangeAspect="1"/>
        </xdr:cNvPicPr>
      </xdr:nvPicPr>
      <xdr:blipFill>
        <a:blip xmlns:r="http://schemas.openxmlformats.org/officeDocument/2006/relationships" r:embed="rId15"/>
        <a:stretch>
          <a:fillRect/>
        </a:stretch>
      </xdr:blipFill>
      <xdr:spPr>
        <a:xfrm>
          <a:off x="1485761" y="16568393"/>
          <a:ext cx="1354897" cy="1438689"/>
        </a:xfrm>
        <a:prstGeom prst="rect">
          <a:avLst/>
        </a:prstGeom>
        <a:effectLst>
          <a:outerShdw blurRad="190500" dir="2700000" algn="ctr" rotWithShape="0">
            <a:prstClr val="black">
              <a:alpha val="7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244929</xdr:colOff>
      <xdr:row>0</xdr:row>
      <xdr:rowOff>244929</xdr:rowOff>
    </xdr:from>
    <xdr:to>
      <xdr:col>3</xdr:col>
      <xdr:colOff>350465</xdr:colOff>
      <xdr:row>1</xdr:row>
      <xdr:rowOff>618670</xdr:rowOff>
    </xdr:to>
    <xdr:sp macro="" textlink="">
      <xdr:nvSpPr>
        <xdr:cNvPr id="5" name="Rectangle 4">
          <a:extLst>
            <a:ext uri="{FF2B5EF4-FFF2-40B4-BE49-F238E27FC236}">
              <a16:creationId xmlns:a16="http://schemas.microsoft.com/office/drawing/2014/main" xmlns="" id="{00000000-0008-0000-0100-000005000000}"/>
            </a:ext>
          </a:extLst>
        </xdr:cNvPr>
        <xdr:cNvSpPr/>
      </xdr:nvSpPr>
      <xdr:spPr>
        <a:xfrm>
          <a:off x="5483679" y="244929"/>
          <a:ext cx="1779215" cy="64588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200" b="1" u="none">
              <a:solidFill>
                <a:sysClr val="windowText" lastClr="000000"/>
              </a:solidFill>
              <a:effectLst/>
              <a:latin typeface="+mn-lt"/>
              <a:ea typeface="+mn-ea"/>
              <a:cs typeface="+mn-cs"/>
            </a:rPr>
            <a:t>Please provide your</a:t>
          </a:r>
          <a:r>
            <a:rPr lang="en-GB" sz="1200" b="1" u="none" baseline="0">
              <a:solidFill>
                <a:sysClr val="windowText" lastClr="000000"/>
              </a:solidFill>
              <a:effectLst/>
              <a:latin typeface="+mn-lt"/>
              <a:ea typeface="+mn-ea"/>
              <a:cs typeface="+mn-cs"/>
            </a:rPr>
            <a:t> input into y</a:t>
          </a:r>
          <a:r>
            <a:rPr lang="en-GB" sz="1200" b="1" u="none">
              <a:solidFill>
                <a:sysClr val="windowText" lastClr="000000"/>
              </a:solidFill>
              <a:effectLst/>
              <a:latin typeface="+mn-lt"/>
              <a:ea typeface="+mn-ea"/>
              <a:cs typeface="+mn-cs"/>
            </a:rPr>
            <a:t>ellow cell</a:t>
          </a:r>
          <a:r>
            <a:rPr lang="en-GB" sz="1200" b="1" u="none" baseline="0">
              <a:solidFill>
                <a:sysClr val="windowText" lastClr="000000"/>
              </a:solidFill>
              <a:effectLst/>
              <a:latin typeface="+mn-lt"/>
              <a:ea typeface="+mn-ea"/>
              <a:cs typeface="+mn-cs"/>
            </a:rPr>
            <a:t>s</a:t>
          </a:r>
          <a:endParaRPr lang="en-GB" sz="1200" u="none">
            <a:solidFill>
              <a:sysClr val="windowText" lastClr="000000"/>
            </a:solidFill>
            <a:effectLst/>
          </a:endParaRPr>
        </a:p>
      </xdr:txBody>
    </xdr:sp>
    <xdr:clientData/>
  </xdr:twoCellAnchor>
  <xdr:twoCellAnchor>
    <xdr:from>
      <xdr:col>3</xdr:col>
      <xdr:colOff>581026</xdr:colOff>
      <xdr:row>0</xdr:row>
      <xdr:rowOff>235053</xdr:rowOff>
    </xdr:from>
    <xdr:to>
      <xdr:col>4</xdr:col>
      <xdr:colOff>888787</xdr:colOff>
      <xdr:row>1</xdr:row>
      <xdr:rowOff>659192</xdr:rowOff>
    </xdr:to>
    <xdr:sp macro="" textlink="">
      <xdr:nvSpPr>
        <xdr:cNvPr id="6" name="Rectangle 1">
          <a:hlinkClick xmlns:r="http://schemas.openxmlformats.org/officeDocument/2006/relationships" r:id="rId1"/>
          <a:extLst>
            <a:ext uri="{FF2B5EF4-FFF2-40B4-BE49-F238E27FC236}">
              <a16:creationId xmlns:a16="http://schemas.microsoft.com/office/drawing/2014/main" xmlns="" id="{00000000-0008-0000-0100-000006000000}"/>
            </a:ext>
          </a:extLst>
        </xdr:cNvPr>
        <xdr:cNvSpPr/>
      </xdr:nvSpPr>
      <xdr:spPr>
        <a:xfrm>
          <a:off x="6276976" y="235053"/>
          <a:ext cx="1536486" cy="700364"/>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GO TO INSTRUCTIONS</a:t>
          </a:r>
        </a:p>
      </xdr:txBody>
    </xdr:sp>
    <xdr:clientData fPrintsWithSheet="0"/>
  </xdr:twoCellAnchor>
  <xdr:twoCellAnchor>
    <xdr:from>
      <xdr:col>4</xdr:col>
      <xdr:colOff>1085398</xdr:colOff>
      <xdr:row>0</xdr:row>
      <xdr:rowOff>228600</xdr:rowOff>
    </xdr:from>
    <xdr:to>
      <xdr:col>5</xdr:col>
      <xdr:colOff>515399</xdr:colOff>
      <xdr:row>1</xdr:row>
      <xdr:rowOff>650815</xdr:rowOff>
    </xdr:to>
    <xdr:sp macro="" textlink="">
      <xdr:nvSpPr>
        <xdr:cNvPr id="7" name="Rectangle 1">
          <a:hlinkClick xmlns:r="http://schemas.openxmlformats.org/officeDocument/2006/relationships" r:id="rId2"/>
          <a:extLst>
            <a:ext uri="{FF2B5EF4-FFF2-40B4-BE49-F238E27FC236}">
              <a16:creationId xmlns:a16="http://schemas.microsoft.com/office/drawing/2014/main" xmlns="" id="{00000000-0008-0000-0100-000007000000}"/>
            </a:ext>
          </a:extLst>
        </xdr:cNvPr>
        <xdr:cNvSpPr/>
      </xdr:nvSpPr>
      <xdr:spPr>
        <a:xfrm>
          <a:off x="8010073" y="228600"/>
          <a:ext cx="1944601" cy="69844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GO TO SUMMARY</a:t>
          </a:r>
          <a:br>
            <a:rPr lang="en-GB" sz="1400" b="1" u="none">
              <a:solidFill>
                <a:schemeClr val="bg1"/>
              </a:solidFill>
              <a:effectLst/>
              <a:latin typeface="+mn-lt"/>
              <a:ea typeface="+mn-ea"/>
              <a:cs typeface="+mn-cs"/>
            </a:rPr>
          </a:br>
          <a:r>
            <a:rPr lang="en-GB" sz="1400" b="1" u="none">
              <a:solidFill>
                <a:schemeClr val="bg1"/>
              </a:solidFill>
              <a:effectLst/>
              <a:latin typeface="+mn-lt"/>
              <a:ea typeface="+mn-ea"/>
              <a:cs typeface="+mn-cs"/>
            </a:rPr>
            <a:t>OF IMPACTS</a:t>
          </a:r>
        </a:p>
      </xdr:txBody>
    </xdr:sp>
    <xdr:clientData fPrintsWithSheet="0"/>
  </xdr:twoCellAnchor>
  <xdr:twoCellAnchor>
    <xdr:from>
      <xdr:col>12</xdr:col>
      <xdr:colOff>1669676</xdr:colOff>
      <xdr:row>6</xdr:row>
      <xdr:rowOff>33617</xdr:rowOff>
    </xdr:from>
    <xdr:to>
      <xdr:col>13</xdr:col>
      <xdr:colOff>178733</xdr:colOff>
      <xdr:row>9</xdr:row>
      <xdr:rowOff>33617</xdr:rowOff>
    </xdr:to>
    <xdr:cxnSp macro="">
      <xdr:nvCxnSpPr>
        <xdr:cNvPr id="8" name="Straight Arrow Connector 7">
          <a:extLst>
            <a:ext uri="{FF2B5EF4-FFF2-40B4-BE49-F238E27FC236}">
              <a16:creationId xmlns:a16="http://schemas.microsoft.com/office/drawing/2014/main" xmlns="" id="{00000000-0008-0000-0100-000008000000}"/>
            </a:ext>
          </a:extLst>
        </xdr:cNvPr>
        <xdr:cNvCxnSpPr/>
      </xdr:nvCxnSpPr>
      <xdr:spPr>
        <a:xfrm>
          <a:off x="20428323" y="1848970"/>
          <a:ext cx="514910" cy="115420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1229471</xdr:colOff>
      <xdr:row>3</xdr:row>
      <xdr:rowOff>11206</xdr:rowOff>
    </xdr:from>
    <xdr:to>
      <xdr:col>15</xdr:col>
      <xdr:colOff>694765</xdr:colOff>
      <xdr:row>6</xdr:row>
      <xdr:rowOff>0</xdr:rowOff>
    </xdr:to>
    <xdr:sp macro="" textlink="">
      <xdr:nvSpPr>
        <xdr:cNvPr id="2" name="Flowchart: Process 1">
          <a:extLst>
            <a:ext uri="{FF2B5EF4-FFF2-40B4-BE49-F238E27FC236}">
              <a16:creationId xmlns:a16="http://schemas.microsoft.com/office/drawing/2014/main" xmlns="" id="{F152E4B6-231B-44B7-8BCB-2CC5D65D4AE0}"/>
            </a:ext>
          </a:extLst>
        </xdr:cNvPr>
        <xdr:cNvSpPr/>
      </xdr:nvSpPr>
      <xdr:spPr>
        <a:xfrm>
          <a:off x="18508942" y="1143000"/>
          <a:ext cx="6446558" cy="818029"/>
        </a:xfrm>
        <a:prstGeom prst="flowChartProcess">
          <a:avLst/>
        </a:prstGeom>
        <a:no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17</xdr:col>
      <xdr:colOff>134471</xdr:colOff>
      <xdr:row>5</xdr:row>
      <xdr:rowOff>350558</xdr:rowOff>
    </xdr:from>
    <xdr:to>
      <xdr:col>17</xdr:col>
      <xdr:colOff>235324</xdr:colOff>
      <xdr:row>7</xdr:row>
      <xdr:rowOff>78441</xdr:rowOff>
    </xdr:to>
    <xdr:cxnSp macro="">
      <xdr:nvCxnSpPr>
        <xdr:cNvPr id="9" name="Straight Arrow Connector 8">
          <a:extLst>
            <a:ext uri="{FF2B5EF4-FFF2-40B4-BE49-F238E27FC236}">
              <a16:creationId xmlns:a16="http://schemas.microsoft.com/office/drawing/2014/main" xmlns="" id="{070EAA08-9CFF-436A-BDE6-E5B40696BF44}"/>
            </a:ext>
          </a:extLst>
        </xdr:cNvPr>
        <xdr:cNvCxnSpPr/>
      </xdr:nvCxnSpPr>
      <xdr:spPr>
        <a:xfrm>
          <a:off x="28406912" y="1930587"/>
          <a:ext cx="100853" cy="26576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835586</xdr:colOff>
      <xdr:row>6</xdr:row>
      <xdr:rowOff>22412</xdr:rowOff>
    </xdr:from>
    <xdr:to>
      <xdr:col>28</xdr:col>
      <xdr:colOff>1019735</xdr:colOff>
      <xdr:row>7</xdr:row>
      <xdr:rowOff>136151</xdr:rowOff>
    </xdr:to>
    <xdr:cxnSp macro="">
      <xdr:nvCxnSpPr>
        <xdr:cNvPr id="10" name="Straight Arrow Connector 9">
          <a:extLst>
            <a:ext uri="{FF2B5EF4-FFF2-40B4-BE49-F238E27FC236}">
              <a16:creationId xmlns:a16="http://schemas.microsoft.com/office/drawing/2014/main" xmlns="" id="{A04C5A9C-027D-424D-85AE-0A0A36F5C2C9}"/>
            </a:ext>
          </a:extLst>
        </xdr:cNvPr>
        <xdr:cNvCxnSpPr/>
      </xdr:nvCxnSpPr>
      <xdr:spPr>
        <a:xfrm flipH="1">
          <a:off x="46768498" y="1983441"/>
          <a:ext cx="184149" cy="270622"/>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2676525</xdr:colOff>
      <xdr:row>1</xdr:row>
      <xdr:rowOff>73025</xdr:rowOff>
    </xdr:from>
    <xdr:to>
      <xdr:col>1</xdr:col>
      <xdr:colOff>4218453</xdr:colOff>
      <xdr:row>1</xdr:row>
      <xdr:rowOff>701675</xdr:rowOff>
    </xdr:to>
    <xdr:sp macro="" textlink="">
      <xdr:nvSpPr>
        <xdr:cNvPr id="4" name="Rectangle 1">
          <a:hlinkClick xmlns:r="http://schemas.openxmlformats.org/officeDocument/2006/relationships" r:id="rId1"/>
          <a:extLst>
            <a:ext uri="{FF2B5EF4-FFF2-40B4-BE49-F238E27FC236}">
              <a16:creationId xmlns:a16="http://schemas.microsoft.com/office/drawing/2014/main" xmlns="" id="{00000000-0008-0000-0200-000004000000}"/>
            </a:ext>
          </a:extLst>
        </xdr:cNvPr>
        <xdr:cNvSpPr/>
      </xdr:nvSpPr>
      <xdr:spPr>
        <a:xfrm>
          <a:off x="2819400" y="349250"/>
          <a:ext cx="1541928" cy="62865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GO TO INSTRUCTIONS</a:t>
          </a:r>
        </a:p>
      </xdr:txBody>
    </xdr:sp>
    <xdr:clientData fPrintsWithSheet="0"/>
  </xdr:twoCellAnchor>
  <xdr:twoCellAnchor>
    <xdr:from>
      <xdr:col>1</xdr:col>
      <xdr:colOff>4388783</xdr:colOff>
      <xdr:row>1</xdr:row>
      <xdr:rowOff>85385</xdr:rowOff>
    </xdr:from>
    <xdr:to>
      <xdr:col>4</xdr:col>
      <xdr:colOff>6350</xdr:colOff>
      <xdr:row>1</xdr:row>
      <xdr:rowOff>711200</xdr:rowOff>
    </xdr:to>
    <xdr:sp macro="" textlink="">
      <xdr:nvSpPr>
        <xdr:cNvPr id="5" name="Rectangle 1">
          <a:hlinkClick xmlns:r="http://schemas.openxmlformats.org/officeDocument/2006/relationships" r:id="rId2"/>
          <a:extLst>
            <a:ext uri="{FF2B5EF4-FFF2-40B4-BE49-F238E27FC236}">
              <a16:creationId xmlns:a16="http://schemas.microsoft.com/office/drawing/2014/main" xmlns="" id="{00000000-0008-0000-0200-000005000000}"/>
            </a:ext>
          </a:extLst>
        </xdr:cNvPr>
        <xdr:cNvSpPr/>
      </xdr:nvSpPr>
      <xdr:spPr>
        <a:xfrm>
          <a:off x="4531658" y="361610"/>
          <a:ext cx="2361267" cy="62581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GO TO EIP OPPORTUNITIES</a:t>
          </a:r>
          <a:r>
            <a:rPr lang="en-GB" sz="1400" b="1" u="none" baseline="0">
              <a:solidFill>
                <a:schemeClr val="bg1"/>
              </a:solidFill>
              <a:effectLst/>
              <a:latin typeface="+mn-lt"/>
              <a:ea typeface="+mn-ea"/>
              <a:cs typeface="+mn-cs"/>
            </a:rPr>
            <a:t> </a:t>
          </a:r>
          <a:r>
            <a:rPr lang="en-GB" sz="1400" b="1" u="none">
              <a:solidFill>
                <a:schemeClr val="bg1"/>
              </a:solidFill>
              <a:effectLst/>
              <a:latin typeface="+mn-lt"/>
              <a:ea typeface="+mn-ea"/>
              <a:cs typeface="+mn-cs"/>
            </a:rPr>
            <a:t>MONITORING</a:t>
          </a:r>
        </a:p>
      </xdr:txBody>
    </xdr:sp>
    <xdr:clientData fPrintsWithSheet="0"/>
  </xdr:twoCellAnchor>
  <xdr:twoCellAnchor>
    <xdr:from>
      <xdr:col>1</xdr:col>
      <xdr:colOff>0</xdr:colOff>
      <xdr:row>3</xdr:row>
      <xdr:rowOff>0</xdr:rowOff>
    </xdr:from>
    <xdr:to>
      <xdr:col>3</xdr:col>
      <xdr:colOff>895350</xdr:colOff>
      <xdr:row>4</xdr:row>
      <xdr:rowOff>142874</xdr:rowOff>
    </xdr:to>
    <xdr:sp macro="" textlink="">
      <xdr:nvSpPr>
        <xdr:cNvPr id="6" name="Speech Bubble: Rectangle with Corners Rounded 5">
          <a:extLst>
            <a:ext uri="{FF2B5EF4-FFF2-40B4-BE49-F238E27FC236}">
              <a16:creationId xmlns:a16="http://schemas.microsoft.com/office/drawing/2014/main" xmlns="" id="{00000000-0008-0000-0200-000006000000}"/>
            </a:ext>
          </a:extLst>
        </xdr:cNvPr>
        <xdr:cNvSpPr/>
      </xdr:nvSpPr>
      <xdr:spPr>
        <a:xfrm>
          <a:off x="142875" y="1409700"/>
          <a:ext cx="6715125" cy="304799"/>
        </a:xfrm>
        <a:prstGeom prst="wedgeRoundRectCallout">
          <a:avLst>
            <a:gd name="adj1" fmla="val 23543"/>
            <a:gd name="adj2" fmla="val 29057"/>
            <a:gd name="adj3" fmla="val 16667"/>
          </a:avLst>
        </a:prstGeom>
        <a:solidFill>
          <a:schemeClr val="accent2">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100" b="1">
              <a:solidFill>
                <a:sysClr val="windowText" lastClr="000000"/>
              </a:solidFill>
            </a:rPr>
            <a:t>Worksheet is calculated automatically based on the</a:t>
          </a:r>
          <a:r>
            <a:rPr lang="en-GB" sz="1100" b="1" baseline="0">
              <a:solidFill>
                <a:sysClr val="windowText" lastClr="000000"/>
              </a:solidFill>
            </a:rPr>
            <a:t> monitoring worksheet</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Design">
  <a:themeElements>
    <a:clrScheme name="UNIDO Graphs">
      <a:dk1>
        <a:srgbClr val="000000"/>
      </a:dk1>
      <a:lt1>
        <a:sysClr val="window" lastClr="FFFFFF"/>
      </a:lt1>
      <a:dk2>
        <a:srgbClr val="005394"/>
      </a:dk2>
      <a:lt2>
        <a:srgbClr val="BBDDEA"/>
      </a:lt2>
      <a:accent1>
        <a:srgbClr val="336A24"/>
      </a:accent1>
      <a:accent2>
        <a:srgbClr val="C55B25"/>
      </a:accent2>
      <a:accent3>
        <a:srgbClr val="880E1B"/>
      </a:accent3>
      <a:accent4>
        <a:srgbClr val="4C1966"/>
      </a:accent4>
      <a:accent5>
        <a:srgbClr val="66B42D"/>
      </a:accent5>
      <a:accent6>
        <a:srgbClr val="0096D6"/>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2D20"/>
    <pageSetUpPr fitToPage="1"/>
  </sheetPr>
  <dimension ref="B1:CX126"/>
  <sheetViews>
    <sheetView showGridLines="0" showRowColHeaders="0" showRuler="0" zoomScale="130" zoomScaleNormal="130" workbookViewId="0">
      <pane ySplit="2" topLeftCell="A3" activePane="bottomLeft" state="frozen"/>
      <selection pane="bottomLeft"/>
    </sheetView>
  </sheetViews>
  <sheetFormatPr defaultColWidth="2.5703125" defaultRowHeight="15" x14ac:dyDescent="0.25"/>
  <sheetData>
    <row r="1" spans="2:80" s="15" customFormat="1" ht="12.95" customHeight="1" x14ac:dyDescent="0.35"/>
    <row r="2" spans="2:80" s="15" customFormat="1" ht="36" customHeight="1" x14ac:dyDescent="0.35">
      <c r="B2" s="81" t="s">
        <v>148</v>
      </c>
      <c r="C2" s="82"/>
      <c r="D2" s="82"/>
      <c r="E2" s="82"/>
      <c r="F2" s="82"/>
    </row>
    <row r="3" spans="2:80" s="84" customFormat="1" thickBot="1" x14ac:dyDescent="0.4">
      <c r="B3" s="83"/>
      <c r="C3" s="83"/>
      <c r="D3" s="83"/>
      <c r="E3" s="83"/>
      <c r="F3" s="83"/>
    </row>
    <row r="4" spans="2:80" s="6" customFormat="1" ht="18" customHeight="1" x14ac:dyDescent="0.35">
      <c r="B4" s="193" t="s">
        <v>65</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5"/>
    </row>
    <row r="5" spans="2:80" s="6" customFormat="1" ht="5.0999999999999996" customHeight="1" x14ac:dyDescent="0.35">
      <c r="B5" s="85"/>
      <c r="C5" s="86"/>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8"/>
    </row>
    <row r="6" spans="2:80" s="6" customFormat="1" ht="156.6" customHeight="1" thickBot="1" x14ac:dyDescent="0.3">
      <c r="B6" s="196" t="s">
        <v>174</v>
      </c>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278"/>
    </row>
    <row r="7" spans="2:80" s="6" customFormat="1" thickBot="1" x14ac:dyDescent="0.4">
      <c r="B7" s="80"/>
      <c r="C7" s="89"/>
    </row>
    <row r="8" spans="2:80" s="90" customFormat="1" ht="15.95" customHeight="1" x14ac:dyDescent="0.35">
      <c r="B8" s="193" t="s">
        <v>66</v>
      </c>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5"/>
    </row>
    <row r="9" spans="2:80" s="90" customFormat="1" ht="5.0999999999999996" customHeight="1" x14ac:dyDescent="0.35">
      <c r="B9" s="91"/>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3"/>
    </row>
    <row r="10" spans="2:80" s="94" customFormat="1" ht="23.1" customHeight="1" thickBot="1" x14ac:dyDescent="0.4">
      <c r="B10" s="196" t="s">
        <v>154</v>
      </c>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278"/>
    </row>
    <row r="11" spans="2:80" s="94" customFormat="1" thickBot="1" x14ac:dyDescent="0.4">
      <c r="B11" s="80"/>
      <c r="C11" s="79"/>
      <c r="D11" s="79"/>
      <c r="E11" s="79"/>
      <c r="F11" s="79"/>
      <c r="G11" s="79"/>
      <c r="H11" s="79"/>
      <c r="I11" s="79"/>
    </row>
    <row r="12" spans="2:80" s="94" customFormat="1" ht="18" customHeight="1" x14ac:dyDescent="0.35">
      <c r="B12" s="193" t="s">
        <v>67</v>
      </c>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5"/>
    </row>
    <row r="13" spans="2:80" s="94" customFormat="1" ht="5.0999999999999996" customHeight="1" x14ac:dyDescent="0.35">
      <c r="B13" s="85"/>
      <c r="C13" s="95"/>
      <c r="D13" s="95"/>
      <c r="E13" s="95"/>
      <c r="F13" s="95"/>
      <c r="G13" s="95"/>
      <c r="H13" s="95"/>
      <c r="I13" s="95"/>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2:80" s="94" customFormat="1" x14ac:dyDescent="0.25">
      <c r="B14" s="275" t="s">
        <v>155</v>
      </c>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7"/>
    </row>
    <row r="15" spans="2:80" s="94" customFormat="1" x14ac:dyDescent="0.25">
      <c r="B15" s="275"/>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7"/>
    </row>
    <row r="16" spans="2:80" s="94" customFormat="1" x14ac:dyDescent="0.25">
      <c r="B16" s="275"/>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7"/>
    </row>
    <row r="17" spans="2:102" s="94" customFormat="1" x14ac:dyDescent="0.25">
      <c r="B17" s="275"/>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7"/>
    </row>
    <row r="18" spans="2:102" s="94" customFormat="1" x14ac:dyDescent="0.25">
      <c r="B18" s="275"/>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7"/>
    </row>
    <row r="19" spans="2:102" s="94" customFormat="1" ht="14.45" customHeight="1" x14ac:dyDescent="0.25">
      <c r="B19" s="275"/>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7"/>
    </row>
    <row r="20" spans="2:102" s="94" customFormat="1" ht="6.95" customHeight="1" x14ac:dyDescent="0.35">
      <c r="B20" s="85"/>
      <c r="C20" s="95"/>
      <c r="D20" s="95"/>
      <c r="E20" s="95"/>
      <c r="F20" s="95"/>
      <c r="G20" s="95"/>
      <c r="H20" s="95"/>
      <c r="I20" s="95"/>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7"/>
      <c r="CD20" s="100"/>
      <c r="CE20" s="96"/>
      <c r="CF20" s="96"/>
      <c r="CG20" s="96"/>
      <c r="CH20" s="96"/>
      <c r="CI20" s="96"/>
      <c r="CJ20" s="96"/>
      <c r="CK20" s="96"/>
      <c r="CL20" s="96"/>
      <c r="CM20" s="96"/>
      <c r="CN20" s="96"/>
      <c r="CO20" s="96"/>
      <c r="CP20" s="96"/>
      <c r="CQ20" s="96"/>
      <c r="CR20" s="96"/>
      <c r="CS20" s="96"/>
      <c r="CT20" s="96"/>
      <c r="CU20" s="96"/>
      <c r="CV20" s="96"/>
      <c r="CW20" s="96"/>
      <c r="CX20" s="96"/>
    </row>
    <row r="21" spans="2:102" s="94" customFormat="1" ht="18.600000000000001" x14ac:dyDescent="0.35">
      <c r="B21" s="85"/>
      <c r="C21" s="246" t="s">
        <v>68</v>
      </c>
      <c r="D21" s="246"/>
      <c r="E21" s="246"/>
      <c r="F21" s="246"/>
      <c r="G21" s="246"/>
      <c r="H21" s="246"/>
      <c r="I21" s="246"/>
      <c r="J21" s="246"/>
      <c r="K21" s="246"/>
      <c r="L21" s="246"/>
      <c r="M21" s="246"/>
      <c r="N21" s="246"/>
      <c r="O21" s="96"/>
      <c r="P21" s="96"/>
      <c r="Q21" s="96"/>
      <c r="R21" s="262" t="s">
        <v>69</v>
      </c>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96"/>
      <c r="BA21" s="96"/>
      <c r="BB21" s="96"/>
      <c r="BC21" s="96"/>
      <c r="BD21" s="247" t="s">
        <v>70</v>
      </c>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97"/>
      <c r="CD21" s="100"/>
    </row>
    <row r="22" spans="2:102" s="94" customFormat="1" thickBot="1" x14ac:dyDescent="0.4">
      <c r="B22" s="85"/>
      <c r="C22" s="95"/>
      <c r="D22" s="95"/>
      <c r="E22" s="95"/>
      <c r="F22" s="95"/>
      <c r="G22" s="95"/>
      <c r="H22" s="95"/>
      <c r="I22" s="95"/>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7"/>
      <c r="CD22" s="100"/>
      <c r="CE22" s="96"/>
      <c r="CF22" s="96"/>
      <c r="CG22" s="96"/>
      <c r="CH22" s="96"/>
      <c r="CI22" s="96"/>
      <c r="CJ22" s="96"/>
      <c r="CK22" s="96"/>
      <c r="CL22" s="96"/>
      <c r="CM22" s="96"/>
      <c r="CN22" s="96"/>
      <c r="CO22" s="96"/>
      <c r="CP22" s="96"/>
      <c r="CQ22" s="96"/>
      <c r="CR22" s="96"/>
      <c r="CS22" s="96"/>
      <c r="CT22" s="96"/>
      <c r="CU22" s="96"/>
      <c r="CV22" s="96"/>
      <c r="CW22" s="96"/>
      <c r="CX22" s="96"/>
    </row>
    <row r="23" spans="2:102" s="94" customFormat="1" ht="18.600000000000001" customHeight="1" x14ac:dyDescent="0.25">
      <c r="B23" s="85"/>
      <c r="C23" s="232" t="s">
        <v>71</v>
      </c>
      <c r="D23" s="233"/>
      <c r="E23" s="233"/>
      <c r="F23" s="233"/>
      <c r="G23" s="233"/>
      <c r="H23" s="233"/>
      <c r="I23" s="233"/>
      <c r="J23" s="233"/>
      <c r="K23" s="233"/>
      <c r="L23" s="233"/>
      <c r="M23" s="233"/>
      <c r="N23" s="234"/>
      <c r="O23" s="96"/>
      <c r="P23" s="96"/>
      <c r="Q23" s="96"/>
      <c r="R23" s="223" t="s">
        <v>156</v>
      </c>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5"/>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7"/>
      <c r="CD23" s="100"/>
    </row>
    <row r="24" spans="2:102" s="94" customFormat="1" ht="15" customHeight="1" x14ac:dyDescent="0.25">
      <c r="B24" s="85"/>
      <c r="C24" s="217"/>
      <c r="D24" s="218"/>
      <c r="E24" s="218"/>
      <c r="F24" s="218"/>
      <c r="G24" s="218"/>
      <c r="H24" s="218"/>
      <c r="I24" s="218"/>
      <c r="J24" s="218"/>
      <c r="K24" s="218"/>
      <c r="L24" s="218"/>
      <c r="M24" s="218"/>
      <c r="N24" s="219"/>
      <c r="O24" s="96"/>
      <c r="P24" s="96"/>
      <c r="Q24" s="96"/>
      <c r="R24" s="226"/>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7"/>
      <c r="CD24" s="100"/>
    </row>
    <row r="25" spans="2:102" s="94" customFormat="1" ht="15" customHeight="1" x14ac:dyDescent="0.25">
      <c r="B25" s="85"/>
      <c r="C25" s="217"/>
      <c r="D25" s="218"/>
      <c r="E25" s="218"/>
      <c r="F25" s="218"/>
      <c r="G25" s="218"/>
      <c r="H25" s="218"/>
      <c r="I25" s="218"/>
      <c r="J25" s="218"/>
      <c r="K25" s="218"/>
      <c r="L25" s="218"/>
      <c r="M25" s="218"/>
      <c r="N25" s="219"/>
      <c r="O25" s="96"/>
      <c r="P25" s="96"/>
      <c r="Q25" s="96"/>
      <c r="R25" s="226"/>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8"/>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7"/>
      <c r="CD25" s="100"/>
    </row>
    <row r="26" spans="2:102" s="94" customFormat="1" ht="15" customHeight="1" x14ac:dyDescent="0.25">
      <c r="B26" s="85"/>
      <c r="C26" s="217"/>
      <c r="D26" s="218"/>
      <c r="E26" s="218"/>
      <c r="F26" s="218"/>
      <c r="G26" s="218"/>
      <c r="H26" s="218"/>
      <c r="I26" s="218"/>
      <c r="J26" s="218"/>
      <c r="K26" s="218"/>
      <c r="L26" s="218"/>
      <c r="M26" s="218"/>
      <c r="N26" s="219"/>
      <c r="O26" s="96"/>
      <c r="P26" s="96"/>
      <c r="Q26" s="96"/>
      <c r="R26" s="226"/>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8"/>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7"/>
      <c r="CD26" s="100"/>
    </row>
    <row r="27" spans="2:102" s="94" customFormat="1" ht="15" customHeight="1" x14ac:dyDescent="0.25">
      <c r="B27" s="85"/>
      <c r="C27" s="217"/>
      <c r="D27" s="218"/>
      <c r="E27" s="218"/>
      <c r="F27" s="218"/>
      <c r="G27" s="218"/>
      <c r="H27" s="218"/>
      <c r="I27" s="218"/>
      <c r="J27" s="218"/>
      <c r="K27" s="218"/>
      <c r="L27" s="218"/>
      <c r="M27" s="218"/>
      <c r="N27" s="219"/>
      <c r="O27" s="96"/>
      <c r="P27" s="96"/>
      <c r="Q27" s="96"/>
      <c r="R27" s="226"/>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8"/>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7"/>
      <c r="CD27" s="100"/>
    </row>
    <row r="28" spans="2:102" s="94" customFormat="1" ht="15" customHeight="1" x14ac:dyDescent="0.25">
      <c r="B28" s="85"/>
      <c r="C28" s="217"/>
      <c r="D28" s="218"/>
      <c r="E28" s="218"/>
      <c r="F28" s="218"/>
      <c r="G28" s="218"/>
      <c r="H28" s="218"/>
      <c r="I28" s="218"/>
      <c r="J28" s="218"/>
      <c r="K28" s="218"/>
      <c r="L28" s="218"/>
      <c r="M28" s="218"/>
      <c r="N28" s="219"/>
      <c r="O28" s="96"/>
      <c r="P28" s="96"/>
      <c r="Q28" s="96"/>
      <c r="R28" s="226"/>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7"/>
      <c r="CD28" s="100"/>
    </row>
    <row r="29" spans="2:102" s="94" customFormat="1" ht="15" customHeight="1" x14ac:dyDescent="0.25">
      <c r="B29" s="85"/>
      <c r="C29" s="217"/>
      <c r="D29" s="218"/>
      <c r="E29" s="218"/>
      <c r="F29" s="218"/>
      <c r="G29" s="218"/>
      <c r="H29" s="218"/>
      <c r="I29" s="218"/>
      <c r="J29" s="218"/>
      <c r="K29" s="218"/>
      <c r="L29" s="218"/>
      <c r="M29" s="218"/>
      <c r="N29" s="219"/>
      <c r="O29" s="96"/>
      <c r="P29" s="96"/>
      <c r="Q29" s="96"/>
      <c r="R29" s="226"/>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8"/>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7"/>
      <c r="CD29" s="100"/>
    </row>
    <row r="30" spans="2:102" s="94" customFormat="1" ht="15" customHeight="1" x14ac:dyDescent="0.25">
      <c r="B30" s="85"/>
      <c r="C30" s="217"/>
      <c r="D30" s="218"/>
      <c r="E30" s="218"/>
      <c r="F30" s="218"/>
      <c r="G30" s="218"/>
      <c r="H30" s="218"/>
      <c r="I30" s="218"/>
      <c r="J30" s="218"/>
      <c r="K30" s="218"/>
      <c r="L30" s="218"/>
      <c r="M30" s="218"/>
      <c r="N30" s="219"/>
      <c r="O30" s="96"/>
      <c r="P30" s="96"/>
      <c r="Q30" s="96"/>
      <c r="R30" s="226"/>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8"/>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7"/>
      <c r="CD30" s="100"/>
    </row>
    <row r="31" spans="2:102" s="94" customFormat="1" ht="15" customHeight="1" x14ac:dyDescent="0.25">
      <c r="B31" s="85"/>
      <c r="C31" s="217"/>
      <c r="D31" s="218"/>
      <c r="E31" s="218"/>
      <c r="F31" s="218"/>
      <c r="G31" s="218"/>
      <c r="H31" s="218"/>
      <c r="I31" s="218"/>
      <c r="J31" s="218"/>
      <c r="K31" s="218"/>
      <c r="L31" s="218"/>
      <c r="M31" s="218"/>
      <c r="N31" s="219"/>
      <c r="O31" s="96"/>
      <c r="P31" s="96"/>
      <c r="Q31" s="96"/>
      <c r="R31" s="226"/>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8"/>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7"/>
      <c r="CD31" s="100"/>
    </row>
    <row r="32" spans="2:102" s="94" customFormat="1" ht="15" customHeight="1" thickBot="1" x14ac:dyDescent="0.3">
      <c r="B32" s="85"/>
      <c r="C32" s="217"/>
      <c r="D32" s="218"/>
      <c r="E32" s="218"/>
      <c r="F32" s="218"/>
      <c r="G32" s="218"/>
      <c r="H32" s="218"/>
      <c r="I32" s="218"/>
      <c r="J32" s="218"/>
      <c r="K32" s="218"/>
      <c r="L32" s="218"/>
      <c r="M32" s="218"/>
      <c r="N32" s="219"/>
      <c r="O32" s="96"/>
      <c r="P32" s="96"/>
      <c r="Q32" s="96"/>
      <c r="R32" s="226"/>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7"/>
      <c r="CD32" s="100"/>
    </row>
    <row r="33" spans="2:82" s="94" customFormat="1" ht="15" customHeight="1" x14ac:dyDescent="0.25">
      <c r="B33" s="85"/>
      <c r="C33" s="217"/>
      <c r="D33" s="218"/>
      <c r="E33" s="218"/>
      <c r="F33" s="218"/>
      <c r="G33" s="218"/>
      <c r="H33" s="218"/>
      <c r="I33" s="218"/>
      <c r="J33" s="218"/>
      <c r="K33" s="218"/>
      <c r="L33" s="218"/>
      <c r="M33" s="218"/>
      <c r="N33" s="219"/>
      <c r="O33" s="96"/>
      <c r="P33" s="96"/>
      <c r="Q33" s="96"/>
      <c r="R33" s="226"/>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8"/>
      <c r="AZ33" s="96"/>
      <c r="BA33" s="96"/>
      <c r="BB33" s="96"/>
      <c r="BC33" s="96"/>
      <c r="BD33" s="248" t="s">
        <v>172</v>
      </c>
      <c r="BE33" s="249"/>
      <c r="BF33" s="249"/>
      <c r="BG33" s="249"/>
      <c r="BH33" s="249"/>
      <c r="BI33" s="249"/>
      <c r="BJ33" s="249"/>
      <c r="BK33" s="249"/>
      <c r="BL33" s="249"/>
      <c r="BM33" s="250"/>
      <c r="BN33" s="254" t="s">
        <v>72</v>
      </c>
      <c r="BO33" s="255"/>
      <c r="BP33" s="255"/>
      <c r="BQ33" s="255"/>
      <c r="BR33" s="255"/>
      <c r="BS33" s="255"/>
      <c r="BT33" s="256"/>
      <c r="BU33" s="254" t="s">
        <v>73</v>
      </c>
      <c r="BV33" s="255"/>
      <c r="BW33" s="255"/>
      <c r="BX33" s="255"/>
      <c r="BY33" s="255"/>
      <c r="BZ33" s="255"/>
      <c r="CA33" s="260"/>
      <c r="CB33" s="97"/>
      <c r="CD33" s="100"/>
    </row>
    <row r="34" spans="2:82" s="94" customFormat="1" ht="15" customHeight="1" thickBot="1" x14ac:dyDescent="0.3">
      <c r="B34" s="85"/>
      <c r="C34" s="217"/>
      <c r="D34" s="218"/>
      <c r="E34" s="218"/>
      <c r="F34" s="218"/>
      <c r="G34" s="218"/>
      <c r="H34" s="218"/>
      <c r="I34" s="218"/>
      <c r="J34" s="218"/>
      <c r="K34" s="218"/>
      <c r="L34" s="218"/>
      <c r="M34" s="218"/>
      <c r="N34" s="219"/>
      <c r="O34" s="96"/>
      <c r="P34" s="96"/>
      <c r="Q34" s="96"/>
      <c r="R34" s="226"/>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8"/>
      <c r="AZ34" s="96"/>
      <c r="BA34" s="96"/>
      <c r="BB34" s="96"/>
      <c r="BC34" s="96"/>
      <c r="BD34" s="251"/>
      <c r="BE34" s="252"/>
      <c r="BF34" s="252"/>
      <c r="BG34" s="252"/>
      <c r="BH34" s="252"/>
      <c r="BI34" s="252"/>
      <c r="BJ34" s="252"/>
      <c r="BK34" s="252"/>
      <c r="BL34" s="252"/>
      <c r="BM34" s="253"/>
      <c r="BN34" s="257"/>
      <c r="BO34" s="258"/>
      <c r="BP34" s="258"/>
      <c r="BQ34" s="258"/>
      <c r="BR34" s="258"/>
      <c r="BS34" s="258"/>
      <c r="BT34" s="259"/>
      <c r="BU34" s="257"/>
      <c r="BV34" s="258"/>
      <c r="BW34" s="258"/>
      <c r="BX34" s="258"/>
      <c r="BY34" s="258"/>
      <c r="BZ34" s="258"/>
      <c r="CA34" s="261"/>
      <c r="CB34" s="97"/>
      <c r="CD34" s="100"/>
    </row>
    <row r="35" spans="2:82" s="94" customFormat="1" ht="14.45" customHeight="1" x14ac:dyDescent="0.25">
      <c r="B35" s="85"/>
      <c r="C35" s="217"/>
      <c r="D35" s="218"/>
      <c r="E35" s="218"/>
      <c r="F35" s="218"/>
      <c r="G35" s="218"/>
      <c r="H35" s="218"/>
      <c r="I35" s="218"/>
      <c r="J35" s="218"/>
      <c r="K35" s="218"/>
      <c r="L35" s="218"/>
      <c r="M35" s="218"/>
      <c r="N35" s="219"/>
      <c r="O35" s="96"/>
      <c r="P35" s="96"/>
      <c r="Q35" s="96"/>
      <c r="R35" s="226"/>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8"/>
      <c r="AZ35" s="96"/>
      <c r="BA35" s="96"/>
      <c r="BB35" s="96"/>
      <c r="BC35" s="96"/>
      <c r="BD35" s="263" t="s">
        <v>74</v>
      </c>
      <c r="BE35" s="264"/>
      <c r="BF35" s="264"/>
      <c r="BG35" s="264"/>
      <c r="BH35" s="264"/>
      <c r="BI35" s="264"/>
      <c r="BJ35" s="264"/>
      <c r="BK35" s="264"/>
      <c r="BL35" s="264"/>
      <c r="BM35" s="265"/>
      <c r="BN35" s="269" t="s">
        <v>109</v>
      </c>
      <c r="BO35" s="264"/>
      <c r="BP35" s="264"/>
      <c r="BQ35" s="264"/>
      <c r="BR35" s="264"/>
      <c r="BS35" s="264"/>
      <c r="BT35" s="265"/>
      <c r="BU35" s="269" t="s">
        <v>110</v>
      </c>
      <c r="BV35" s="264"/>
      <c r="BW35" s="264"/>
      <c r="BX35" s="264"/>
      <c r="BY35" s="264"/>
      <c r="BZ35" s="264"/>
      <c r="CA35" s="273"/>
      <c r="CB35" s="97"/>
      <c r="CD35" s="100"/>
    </row>
    <row r="36" spans="2:82" s="94" customFormat="1" ht="15" customHeight="1" thickBot="1" x14ac:dyDescent="0.3">
      <c r="B36" s="85"/>
      <c r="C36" s="217"/>
      <c r="D36" s="218"/>
      <c r="E36" s="218"/>
      <c r="F36" s="218"/>
      <c r="G36" s="218"/>
      <c r="H36" s="218"/>
      <c r="I36" s="218"/>
      <c r="J36" s="218"/>
      <c r="K36" s="218"/>
      <c r="L36" s="218"/>
      <c r="M36" s="218"/>
      <c r="N36" s="219"/>
      <c r="O36" s="96"/>
      <c r="P36" s="96"/>
      <c r="Q36" s="96"/>
      <c r="R36" s="226"/>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c r="AZ36" s="96"/>
      <c r="BA36" s="96"/>
      <c r="BB36" s="96"/>
      <c r="BC36" s="96"/>
      <c r="BD36" s="266"/>
      <c r="BE36" s="267"/>
      <c r="BF36" s="267"/>
      <c r="BG36" s="267"/>
      <c r="BH36" s="267"/>
      <c r="BI36" s="267"/>
      <c r="BJ36" s="267"/>
      <c r="BK36" s="267"/>
      <c r="BL36" s="267"/>
      <c r="BM36" s="268"/>
      <c r="BN36" s="270"/>
      <c r="BO36" s="271"/>
      <c r="BP36" s="271"/>
      <c r="BQ36" s="271"/>
      <c r="BR36" s="271"/>
      <c r="BS36" s="271"/>
      <c r="BT36" s="272"/>
      <c r="BU36" s="270"/>
      <c r="BV36" s="271"/>
      <c r="BW36" s="271"/>
      <c r="BX36" s="271"/>
      <c r="BY36" s="271"/>
      <c r="BZ36" s="271"/>
      <c r="CA36" s="274"/>
      <c r="CB36" s="97"/>
      <c r="CD36" s="100"/>
    </row>
    <row r="37" spans="2:82" s="94" customFormat="1" ht="14.45" customHeight="1" x14ac:dyDescent="0.25">
      <c r="B37" s="85"/>
      <c r="C37" s="217"/>
      <c r="D37" s="218"/>
      <c r="E37" s="218"/>
      <c r="F37" s="218"/>
      <c r="G37" s="218"/>
      <c r="H37" s="218"/>
      <c r="I37" s="218"/>
      <c r="J37" s="218"/>
      <c r="K37" s="218"/>
      <c r="L37" s="218"/>
      <c r="M37" s="218"/>
      <c r="N37" s="219"/>
      <c r="O37" s="96"/>
      <c r="P37" s="96"/>
      <c r="Q37" s="96"/>
      <c r="R37" s="226"/>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8"/>
      <c r="AZ37" s="96"/>
      <c r="BA37" s="96"/>
      <c r="BB37" s="96"/>
      <c r="BC37" s="96"/>
      <c r="BD37" s="263" t="s">
        <v>75</v>
      </c>
      <c r="BE37" s="264"/>
      <c r="BF37" s="264"/>
      <c r="BG37" s="264"/>
      <c r="BH37" s="264"/>
      <c r="BI37" s="264"/>
      <c r="BJ37" s="264"/>
      <c r="BK37" s="264"/>
      <c r="BL37" s="264"/>
      <c r="BM37" s="265"/>
      <c r="BN37" s="269" t="s">
        <v>176</v>
      </c>
      <c r="BO37" s="264"/>
      <c r="BP37" s="264"/>
      <c r="BQ37" s="264"/>
      <c r="BR37" s="264"/>
      <c r="BS37" s="264"/>
      <c r="BT37" s="265"/>
      <c r="BU37" s="269" t="s">
        <v>177</v>
      </c>
      <c r="BV37" s="264"/>
      <c r="BW37" s="264"/>
      <c r="BX37" s="264"/>
      <c r="BY37" s="264"/>
      <c r="BZ37" s="264"/>
      <c r="CA37" s="273"/>
      <c r="CB37" s="97"/>
      <c r="CD37" s="100"/>
    </row>
    <row r="38" spans="2:82" s="94" customFormat="1" ht="15" customHeight="1" thickBot="1" x14ac:dyDescent="0.3">
      <c r="B38" s="85"/>
      <c r="C38" s="217"/>
      <c r="D38" s="218"/>
      <c r="E38" s="218"/>
      <c r="F38" s="218"/>
      <c r="G38" s="218"/>
      <c r="H38" s="218"/>
      <c r="I38" s="218"/>
      <c r="J38" s="218"/>
      <c r="K38" s="218"/>
      <c r="L38" s="218"/>
      <c r="M38" s="218"/>
      <c r="N38" s="219"/>
      <c r="O38" s="96"/>
      <c r="P38" s="96"/>
      <c r="Q38" s="96"/>
      <c r="R38" s="226"/>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8"/>
      <c r="AZ38" s="96"/>
      <c r="BA38" s="96"/>
      <c r="BB38" s="96"/>
      <c r="BC38" s="96"/>
      <c r="BD38" s="266"/>
      <c r="BE38" s="267"/>
      <c r="BF38" s="267"/>
      <c r="BG38" s="267"/>
      <c r="BH38" s="267"/>
      <c r="BI38" s="267"/>
      <c r="BJ38" s="267"/>
      <c r="BK38" s="267"/>
      <c r="BL38" s="267"/>
      <c r="BM38" s="268"/>
      <c r="BN38" s="270"/>
      <c r="BO38" s="271"/>
      <c r="BP38" s="271"/>
      <c r="BQ38" s="271"/>
      <c r="BR38" s="271"/>
      <c r="BS38" s="271"/>
      <c r="BT38" s="272"/>
      <c r="BU38" s="270"/>
      <c r="BV38" s="271"/>
      <c r="BW38" s="271"/>
      <c r="BX38" s="271"/>
      <c r="BY38" s="271"/>
      <c r="BZ38" s="271"/>
      <c r="CA38" s="274"/>
      <c r="CB38" s="97"/>
      <c r="CD38" s="100"/>
    </row>
    <row r="39" spans="2:82" s="94" customFormat="1" ht="14.45" customHeight="1" x14ac:dyDescent="0.25">
      <c r="B39" s="85"/>
      <c r="C39" s="217"/>
      <c r="D39" s="218"/>
      <c r="E39" s="218"/>
      <c r="F39" s="218"/>
      <c r="G39" s="218"/>
      <c r="H39" s="218"/>
      <c r="I39" s="218"/>
      <c r="J39" s="218"/>
      <c r="K39" s="218"/>
      <c r="L39" s="218"/>
      <c r="M39" s="218"/>
      <c r="N39" s="219"/>
      <c r="O39" s="96"/>
      <c r="P39" s="96"/>
      <c r="Q39" s="96"/>
      <c r="R39" s="226"/>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8"/>
      <c r="AZ39" s="96"/>
      <c r="BA39" s="96"/>
      <c r="BB39" s="96"/>
      <c r="BC39" s="96"/>
      <c r="BD39" s="208" t="s">
        <v>76</v>
      </c>
      <c r="BE39" s="209"/>
      <c r="BF39" s="209"/>
      <c r="BG39" s="209"/>
      <c r="BH39" s="209"/>
      <c r="BI39" s="209"/>
      <c r="BJ39" s="209"/>
      <c r="BK39" s="209"/>
      <c r="BL39" s="209"/>
      <c r="BM39" s="209"/>
      <c r="BN39" s="209" t="s">
        <v>175</v>
      </c>
      <c r="BO39" s="209"/>
      <c r="BP39" s="209"/>
      <c r="BQ39" s="209"/>
      <c r="BR39" s="209"/>
      <c r="BS39" s="209"/>
      <c r="BT39" s="209"/>
      <c r="BU39" s="209"/>
      <c r="BV39" s="209"/>
      <c r="BW39" s="209"/>
      <c r="BX39" s="209"/>
      <c r="BY39" s="209"/>
      <c r="BZ39" s="209"/>
      <c r="CA39" s="214"/>
      <c r="CB39" s="97"/>
      <c r="CD39" s="100"/>
    </row>
    <row r="40" spans="2:82" s="94" customFormat="1" ht="14.45" customHeight="1" x14ac:dyDescent="0.25">
      <c r="B40" s="85"/>
      <c r="C40" s="217"/>
      <c r="D40" s="218"/>
      <c r="E40" s="218"/>
      <c r="F40" s="218"/>
      <c r="G40" s="218"/>
      <c r="H40" s="218"/>
      <c r="I40" s="218"/>
      <c r="J40" s="218"/>
      <c r="K40" s="218"/>
      <c r="L40" s="218"/>
      <c r="M40" s="218"/>
      <c r="N40" s="219"/>
      <c r="O40" s="96"/>
      <c r="P40" s="96"/>
      <c r="Q40" s="96"/>
      <c r="R40" s="226"/>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c r="AZ40" s="96"/>
      <c r="BA40" s="96"/>
      <c r="BB40" s="96"/>
      <c r="BC40" s="96"/>
      <c r="BD40" s="210"/>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5"/>
      <c r="CB40" s="97"/>
      <c r="CD40" s="100"/>
    </row>
    <row r="41" spans="2:82" s="94" customFormat="1" ht="15" customHeight="1" x14ac:dyDescent="0.25">
      <c r="B41" s="101"/>
      <c r="C41" s="217"/>
      <c r="D41" s="218"/>
      <c r="E41" s="218"/>
      <c r="F41" s="218"/>
      <c r="G41" s="218"/>
      <c r="H41" s="218"/>
      <c r="I41" s="218"/>
      <c r="J41" s="218"/>
      <c r="K41" s="218"/>
      <c r="L41" s="218"/>
      <c r="M41" s="218"/>
      <c r="N41" s="219"/>
      <c r="O41" s="96"/>
      <c r="P41" s="96"/>
      <c r="Q41" s="96"/>
      <c r="R41" s="226"/>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8"/>
      <c r="AZ41" s="96"/>
      <c r="BA41" s="96"/>
      <c r="BB41" s="96"/>
      <c r="BC41" s="96"/>
      <c r="BD41" s="210"/>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5"/>
      <c r="CB41" s="97"/>
      <c r="CD41" s="102"/>
    </row>
    <row r="42" spans="2:82" s="94" customFormat="1" ht="14.45" customHeight="1" x14ac:dyDescent="0.25">
      <c r="B42" s="101"/>
      <c r="C42" s="217"/>
      <c r="D42" s="218"/>
      <c r="E42" s="218"/>
      <c r="F42" s="218"/>
      <c r="G42" s="218"/>
      <c r="H42" s="218"/>
      <c r="I42" s="218"/>
      <c r="J42" s="218"/>
      <c r="K42" s="218"/>
      <c r="L42" s="218"/>
      <c r="M42" s="218"/>
      <c r="N42" s="219"/>
      <c r="O42" s="96"/>
      <c r="P42" s="96"/>
      <c r="Q42" s="96"/>
      <c r="R42" s="226"/>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8"/>
      <c r="AZ42" s="96"/>
      <c r="BA42" s="96"/>
      <c r="BB42" s="96"/>
      <c r="BC42" s="96"/>
      <c r="BD42" s="210"/>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5"/>
      <c r="CB42" s="97"/>
      <c r="CD42" s="102"/>
    </row>
    <row r="43" spans="2:82" s="94" customFormat="1" ht="18.600000000000001" customHeight="1" thickBot="1" x14ac:dyDescent="0.3">
      <c r="B43" s="105"/>
      <c r="C43" s="217"/>
      <c r="D43" s="218"/>
      <c r="E43" s="218"/>
      <c r="F43" s="218"/>
      <c r="G43" s="218"/>
      <c r="H43" s="218"/>
      <c r="I43" s="218"/>
      <c r="J43" s="218"/>
      <c r="K43" s="218"/>
      <c r="L43" s="218"/>
      <c r="M43" s="218"/>
      <c r="N43" s="219"/>
      <c r="O43" s="96"/>
      <c r="P43" s="96"/>
      <c r="Q43" s="96"/>
      <c r="R43" s="226"/>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8"/>
      <c r="AZ43" s="96"/>
      <c r="BA43" s="96"/>
      <c r="BB43" s="96"/>
      <c r="BC43" s="96"/>
      <c r="BD43" s="212"/>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6"/>
      <c r="CB43" s="97"/>
      <c r="CD43" s="106"/>
    </row>
    <row r="44" spans="2:82" s="94" customFormat="1" ht="14.45" customHeight="1" x14ac:dyDescent="0.25">
      <c r="B44" s="105"/>
      <c r="C44" s="217"/>
      <c r="D44" s="218"/>
      <c r="E44" s="218"/>
      <c r="F44" s="218"/>
      <c r="G44" s="218"/>
      <c r="H44" s="218"/>
      <c r="I44" s="218"/>
      <c r="J44" s="218"/>
      <c r="K44" s="218"/>
      <c r="L44" s="218"/>
      <c r="M44" s="218"/>
      <c r="N44" s="219"/>
      <c r="O44" s="96"/>
      <c r="P44" s="96"/>
      <c r="Q44" s="96"/>
      <c r="R44" s="226"/>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c r="AZ44" s="96"/>
      <c r="BA44" s="96"/>
      <c r="BB44" s="96"/>
      <c r="BC44" s="96"/>
      <c r="BD44" s="244" t="s">
        <v>173</v>
      </c>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97"/>
      <c r="CD44" s="106"/>
    </row>
    <row r="45" spans="2:82" s="94" customFormat="1" ht="14.45" customHeight="1" x14ac:dyDescent="0.25">
      <c r="B45" s="105"/>
      <c r="C45" s="217"/>
      <c r="D45" s="218"/>
      <c r="E45" s="218"/>
      <c r="F45" s="218"/>
      <c r="G45" s="218"/>
      <c r="H45" s="218"/>
      <c r="I45" s="218"/>
      <c r="J45" s="218"/>
      <c r="K45" s="218"/>
      <c r="L45" s="218"/>
      <c r="M45" s="218"/>
      <c r="N45" s="219"/>
      <c r="O45" s="96"/>
      <c r="P45" s="96"/>
      <c r="Q45" s="96"/>
      <c r="R45" s="226"/>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8"/>
      <c r="AZ45" s="96"/>
      <c r="BA45" s="96"/>
      <c r="BB45" s="96"/>
      <c r="BC45" s="96"/>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97"/>
      <c r="CD45" s="106"/>
    </row>
    <row r="46" spans="2:82" s="94" customFormat="1" ht="15" customHeight="1" thickBot="1" x14ac:dyDescent="0.3">
      <c r="B46" s="105"/>
      <c r="C46" s="220"/>
      <c r="D46" s="221"/>
      <c r="E46" s="221"/>
      <c r="F46" s="221"/>
      <c r="G46" s="221"/>
      <c r="H46" s="221"/>
      <c r="I46" s="221"/>
      <c r="J46" s="221"/>
      <c r="K46" s="221"/>
      <c r="L46" s="221"/>
      <c r="M46" s="221"/>
      <c r="N46" s="222"/>
      <c r="O46" s="96"/>
      <c r="P46" s="96"/>
      <c r="Q46" s="96"/>
      <c r="R46" s="229"/>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1"/>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107"/>
      <c r="BZ46" s="96"/>
      <c r="CA46" s="96"/>
      <c r="CB46" s="97"/>
      <c r="CD46" s="106"/>
    </row>
    <row r="47" spans="2:82" s="94" customFormat="1" ht="15.75" thickBot="1" x14ac:dyDescent="0.3">
      <c r="B47" s="105"/>
      <c r="C47" s="107"/>
      <c r="D47" s="107"/>
      <c r="E47" s="107"/>
      <c r="F47" s="107"/>
      <c r="G47" s="107"/>
      <c r="H47" s="107"/>
      <c r="I47" s="107"/>
      <c r="J47" s="107"/>
      <c r="K47" s="107"/>
      <c r="L47" s="107"/>
      <c r="M47" s="107"/>
      <c r="N47" s="107"/>
      <c r="O47" s="96"/>
      <c r="P47" s="96"/>
      <c r="Q47" s="96"/>
      <c r="R47" s="96"/>
      <c r="S47" s="96"/>
      <c r="T47" s="96"/>
      <c r="U47" s="96"/>
      <c r="V47" s="96"/>
      <c r="W47" s="96"/>
      <c r="X47" s="96"/>
      <c r="Y47" s="96"/>
      <c r="Z47" s="106"/>
      <c r="AA47" s="106"/>
      <c r="AB47" s="96"/>
      <c r="AC47" s="96"/>
      <c r="AD47" s="96"/>
      <c r="AE47" s="96"/>
      <c r="AF47" s="96"/>
      <c r="AG47" s="96"/>
      <c r="AH47" s="96"/>
      <c r="AI47" s="96"/>
      <c r="AJ47" s="96"/>
      <c r="AK47" s="96"/>
      <c r="AL47" s="96"/>
      <c r="AM47" s="96"/>
      <c r="AN47" s="107"/>
      <c r="AO47" s="107"/>
      <c r="AP47" s="107"/>
      <c r="AQ47" s="107"/>
      <c r="AR47" s="107"/>
      <c r="AS47" s="107"/>
      <c r="AT47" s="107"/>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107"/>
      <c r="BZ47" s="96"/>
      <c r="CA47" s="96"/>
      <c r="CB47" s="97"/>
      <c r="CD47" s="103"/>
    </row>
    <row r="48" spans="2:82" s="94" customFormat="1" ht="18.600000000000001" customHeight="1" x14ac:dyDescent="0.25">
      <c r="B48" s="105"/>
      <c r="C48" s="232" t="s">
        <v>111</v>
      </c>
      <c r="D48" s="233"/>
      <c r="E48" s="233"/>
      <c r="F48" s="233"/>
      <c r="G48" s="233"/>
      <c r="H48" s="233"/>
      <c r="I48" s="233"/>
      <c r="J48" s="233"/>
      <c r="K48" s="233"/>
      <c r="L48" s="233"/>
      <c r="M48" s="233"/>
      <c r="N48" s="234"/>
      <c r="O48" s="96"/>
      <c r="P48" s="96"/>
      <c r="Q48" s="96"/>
      <c r="R48" s="235" t="s">
        <v>178</v>
      </c>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7"/>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107"/>
      <c r="BZ48" s="96"/>
      <c r="CA48" s="96"/>
      <c r="CB48" s="97"/>
      <c r="CD48" s="103"/>
    </row>
    <row r="49" spans="2:82" s="94" customFormat="1" x14ac:dyDescent="0.25">
      <c r="B49" s="105"/>
      <c r="C49" s="217"/>
      <c r="D49" s="218"/>
      <c r="E49" s="218"/>
      <c r="F49" s="218"/>
      <c r="G49" s="218"/>
      <c r="H49" s="218"/>
      <c r="I49" s="218"/>
      <c r="J49" s="218"/>
      <c r="K49" s="218"/>
      <c r="L49" s="218"/>
      <c r="M49" s="218"/>
      <c r="N49" s="219"/>
      <c r="O49" s="96"/>
      <c r="P49" s="96"/>
      <c r="Q49" s="96"/>
      <c r="R49" s="238"/>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40"/>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107"/>
      <c r="BZ49" s="96"/>
      <c r="CA49" s="96"/>
      <c r="CB49" s="97"/>
      <c r="CD49" s="103"/>
    </row>
    <row r="50" spans="2:82" s="94" customFormat="1" x14ac:dyDescent="0.25">
      <c r="B50" s="105"/>
      <c r="C50" s="217"/>
      <c r="D50" s="218"/>
      <c r="E50" s="218"/>
      <c r="F50" s="218"/>
      <c r="G50" s="218"/>
      <c r="H50" s="218"/>
      <c r="I50" s="218"/>
      <c r="J50" s="218"/>
      <c r="K50" s="218"/>
      <c r="L50" s="218"/>
      <c r="M50" s="218"/>
      <c r="N50" s="219"/>
      <c r="O50" s="96"/>
      <c r="P50" s="96"/>
      <c r="Q50" s="96"/>
      <c r="R50" s="238"/>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40"/>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107"/>
      <c r="BZ50" s="96"/>
      <c r="CA50" s="96"/>
      <c r="CB50" s="97"/>
      <c r="CD50" s="103"/>
    </row>
    <row r="51" spans="2:82" s="94" customFormat="1" ht="14.45" customHeight="1" x14ac:dyDescent="0.25">
      <c r="B51" s="105"/>
      <c r="C51" s="217"/>
      <c r="D51" s="218"/>
      <c r="E51" s="218"/>
      <c r="F51" s="218"/>
      <c r="G51" s="218"/>
      <c r="H51" s="218"/>
      <c r="I51" s="218"/>
      <c r="J51" s="218"/>
      <c r="K51" s="218"/>
      <c r="L51" s="218"/>
      <c r="M51" s="218"/>
      <c r="N51" s="219"/>
      <c r="O51" s="96"/>
      <c r="P51" s="96"/>
      <c r="Q51" s="96"/>
      <c r="R51" s="238"/>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40"/>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107"/>
      <c r="BZ51" s="96"/>
      <c r="CA51" s="96"/>
      <c r="CB51" s="97"/>
      <c r="CD51" s="103"/>
    </row>
    <row r="52" spans="2:82" s="94" customFormat="1" x14ac:dyDescent="0.25">
      <c r="B52" s="105"/>
      <c r="C52" s="217"/>
      <c r="D52" s="218"/>
      <c r="E52" s="218"/>
      <c r="F52" s="218"/>
      <c r="G52" s="218"/>
      <c r="H52" s="218"/>
      <c r="I52" s="218"/>
      <c r="J52" s="218"/>
      <c r="K52" s="218"/>
      <c r="L52" s="218"/>
      <c r="M52" s="218"/>
      <c r="N52" s="219"/>
      <c r="O52" s="96"/>
      <c r="P52" s="96"/>
      <c r="Q52" s="96"/>
      <c r="R52" s="238"/>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40"/>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107"/>
      <c r="BZ52" s="96"/>
      <c r="CA52" s="96"/>
      <c r="CB52" s="97"/>
      <c r="CD52" s="103"/>
    </row>
    <row r="53" spans="2:82" s="94" customFormat="1" ht="14.45" customHeight="1" x14ac:dyDescent="0.25">
      <c r="B53" s="105"/>
      <c r="C53" s="217"/>
      <c r="D53" s="218"/>
      <c r="E53" s="218"/>
      <c r="F53" s="218"/>
      <c r="G53" s="218"/>
      <c r="H53" s="218"/>
      <c r="I53" s="218"/>
      <c r="J53" s="218"/>
      <c r="K53" s="218"/>
      <c r="L53" s="218"/>
      <c r="M53" s="218"/>
      <c r="N53" s="219"/>
      <c r="O53" s="96"/>
      <c r="P53" s="96"/>
      <c r="Q53" s="96"/>
      <c r="R53" s="238"/>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40"/>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107"/>
      <c r="BZ53" s="96"/>
      <c r="CA53" s="96"/>
      <c r="CB53" s="97"/>
      <c r="CD53" s="103"/>
    </row>
    <row r="54" spans="2:82" s="94" customFormat="1" x14ac:dyDescent="0.25">
      <c r="B54" s="105"/>
      <c r="C54" s="217"/>
      <c r="D54" s="218"/>
      <c r="E54" s="218"/>
      <c r="F54" s="218"/>
      <c r="G54" s="218"/>
      <c r="H54" s="218"/>
      <c r="I54" s="218"/>
      <c r="J54" s="218"/>
      <c r="K54" s="218"/>
      <c r="L54" s="218"/>
      <c r="M54" s="218"/>
      <c r="N54" s="219"/>
      <c r="O54" s="96"/>
      <c r="P54" s="96"/>
      <c r="Q54" s="96"/>
      <c r="R54" s="238"/>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40"/>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107"/>
      <c r="BZ54" s="96"/>
      <c r="CA54" s="96"/>
      <c r="CB54" s="97"/>
      <c r="CD54" s="103"/>
    </row>
    <row r="55" spans="2:82" s="94" customFormat="1" ht="15.75" thickBot="1" x14ac:dyDescent="0.3">
      <c r="B55" s="105"/>
      <c r="C55" s="220"/>
      <c r="D55" s="221"/>
      <c r="E55" s="221"/>
      <c r="F55" s="221"/>
      <c r="G55" s="221"/>
      <c r="H55" s="221"/>
      <c r="I55" s="221"/>
      <c r="J55" s="221"/>
      <c r="K55" s="221"/>
      <c r="L55" s="221"/>
      <c r="M55" s="221"/>
      <c r="N55" s="222"/>
      <c r="O55" s="96"/>
      <c r="P55" s="96"/>
      <c r="Q55" s="96"/>
      <c r="R55" s="241"/>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3"/>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107"/>
      <c r="BZ55" s="96"/>
      <c r="CA55" s="96"/>
      <c r="CB55" s="97"/>
      <c r="CD55" s="103"/>
    </row>
    <row r="56" spans="2:82" s="94" customFormat="1" ht="15.75" thickBot="1" x14ac:dyDescent="0.3">
      <c r="B56" s="108"/>
      <c r="C56" s="109"/>
      <c r="D56" s="109"/>
      <c r="E56" s="109"/>
      <c r="F56" s="109"/>
      <c r="G56" s="109"/>
      <c r="H56" s="109"/>
      <c r="I56" s="109"/>
      <c r="J56" s="109"/>
      <c r="K56" s="109"/>
      <c r="L56" s="109"/>
      <c r="M56" s="109"/>
      <c r="N56" s="109"/>
      <c r="O56" s="109"/>
      <c r="P56" s="109"/>
      <c r="Q56" s="109"/>
      <c r="R56" s="109"/>
      <c r="S56" s="109"/>
      <c r="T56" s="109"/>
      <c r="U56" s="109"/>
      <c r="V56" s="109"/>
      <c r="W56" s="110"/>
      <c r="X56" s="110"/>
      <c r="Y56" s="110"/>
      <c r="Z56" s="111"/>
      <c r="AA56" s="111"/>
      <c r="AB56" s="111"/>
      <c r="AC56" s="111"/>
      <c r="AD56" s="111"/>
      <c r="AE56" s="111"/>
      <c r="AF56" s="111"/>
      <c r="AG56" s="111"/>
      <c r="AH56" s="111"/>
      <c r="AI56" s="111"/>
      <c r="AJ56" s="111"/>
      <c r="AK56" s="111"/>
      <c r="AL56" s="111"/>
      <c r="AM56" s="111"/>
      <c r="AN56" s="111"/>
      <c r="AO56" s="111"/>
      <c r="AP56" s="111"/>
      <c r="AQ56" s="111"/>
      <c r="AR56" s="111"/>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2"/>
    </row>
    <row r="57" spans="2:82" s="94" customFormat="1" ht="15.75" thickBot="1" x14ac:dyDescent="0.3">
      <c r="B57" s="113"/>
      <c r="C57" s="79"/>
      <c r="D57" s="79"/>
      <c r="E57" s="79"/>
      <c r="F57" s="79"/>
      <c r="G57" s="79"/>
      <c r="H57" s="79"/>
      <c r="I57" s="79"/>
      <c r="X57" s="96"/>
      <c r="Y57" s="96"/>
      <c r="Z57" s="96"/>
      <c r="AA57" s="96"/>
      <c r="AB57" s="96"/>
      <c r="AC57" s="96"/>
      <c r="AD57" s="96"/>
      <c r="AE57" s="96"/>
      <c r="AF57" s="96"/>
      <c r="AG57" s="96"/>
      <c r="AH57" s="96"/>
      <c r="AI57" s="96"/>
      <c r="AJ57" s="96"/>
      <c r="AK57" s="96"/>
      <c r="AL57" s="96"/>
      <c r="AM57" s="96"/>
      <c r="AN57" s="96"/>
      <c r="AO57" s="96"/>
      <c r="AP57" s="96"/>
      <c r="AQ57" s="96"/>
      <c r="AR57" s="96"/>
    </row>
    <row r="58" spans="2:82" s="94" customFormat="1" ht="18" customHeight="1" x14ac:dyDescent="0.25">
      <c r="B58" s="193" t="s">
        <v>77</v>
      </c>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4"/>
      <c r="BR58" s="194"/>
      <c r="BS58" s="194"/>
      <c r="BT58" s="194"/>
      <c r="BU58" s="194"/>
      <c r="BV58" s="194"/>
      <c r="BW58" s="194"/>
      <c r="BX58" s="194"/>
      <c r="BY58" s="194"/>
      <c r="BZ58" s="194"/>
      <c r="CA58" s="194"/>
      <c r="CB58" s="195"/>
    </row>
    <row r="59" spans="2:82" s="94" customFormat="1" ht="5.0999999999999996" customHeight="1" x14ac:dyDescent="0.25">
      <c r="B59" s="128"/>
      <c r="C59" s="95"/>
      <c r="D59" s="95"/>
      <c r="E59" s="95"/>
      <c r="F59" s="95"/>
      <c r="G59" s="95"/>
      <c r="H59" s="95"/>
      <c r="I59" s="95"/>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7"/>
    </row>
    <row r="60" spans="2:82" s="94" customFormat="1" ht="15.75" x14ac:dyDescent="0.25">
      <c r="B60" s="114"/>
      <c r="C60" s="95"/>
      <c r="D60" s="95"/>
      <c r="E60" s="96"/>
      <c r="F60" s="115"/>
      <c r="G60" s="115"/>
      <c r="H60" s="115"/>
      <c r="I60" s="115"/>
      <c r="J60" s="115"/>
      <c r="K60" s="96"/>
      <c r="L60" s="96"/>
      <c r="M60" s="117" t="s">
        <v>158</v>
      </c>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U60" s="117"/>
      <c r="AV60" s="117"/>
      <c r="AW60" s="117"/>
      <c r="AX60" s="117" t="s">
        <v>78</v>
      </c>
      <c r="AY60" s="117"/>
      <c r="AZ60" s="117"/>
      <c r="BA60" s="117"/>
      <c r="BB60" s="117"/>
      <c r="BC60" s="96"/>
      <c r="BD60" s="96"/>
      <c r="BE60" s="96"/>
      <c r="BF60" s="96"/>
      <c r="BG60" s="116"/>
      <c r="BH60" s="96"/>
      <c r="BI60" s="116"/>
      <c r="BJ60" s="116"/>
      <c r="BK60" s="116"/>
      <c r="BL60" s="116"/>
      <c r="BM60" s="116"/>
      <c r="BN60" s="116"/>
      <c r="BO60" s="116"/>
      <c r="BP60" s="116"/>
      <c r="BQ60" s="116"/>
      <c r="BR60" s="116"/>
      <c r="BS60" s="116"/>
      <c r="BT60" s="116"/>
      <c r="BU60" s="116"/>
      <c r="BV60" s="116"/>
      <c r="BW60" s="116"/>
      <c r="BX60" s="116"/>
      <c r="BY60" s="116"/>
      <c r="BZ60" s="116"/>
      <c r="CA60" s="116"/>
      <c r="CB60" s="118"/>
    </row>
    <row r="61" spans="2:82" s="94" customFormat="1" ht="5.0999999999999996" customHeight="1" x14ac:dyDescent="0.25">
      <c r="B61" s="128"/>
      <c r="C61" s="95"/>
      <c r="D61" s="95"/>
      <c r="E61" s="96"/>
      <c r="F61" s="104"/>
      <c r="G61" s="104"/>
      <c r="H61" s="104"/>
      <c r="I61" s="104"/>
      <c r="J61" s="104"/>
      <c r="K61" s="104"/>
      <c r="L61" s="104"/>
      <c r="M61" s="104"/>
      <c r="N61" s="104"/>
      <c r="O61" s="104"/>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7"/>
    </row>
    <row r="62" spans="2:82" s="94" customFormat="1" ht="14.45" customHeight="1" x14ac:dyDescent="0.25">
      <c r="B62" s="128"/>
      <c r="C62" s="95"/>
      <c r="D62" s="95"/>
      <c r="E62" s="96"/>
      <c r="F62" s="96"/>
      <c r="G62" s="96"/>
      <c r="H62" s="96"/>
      <c r="I62" s="96"/>
      <c r="J62" s="96"/>
      <c r="K62" s="96"/>
      <c r="L62" s="96"/>
      <c r="M62" s="207" t="s">
        <v>179</v>
      </c>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5"/>
      <c r="AW62" s="205"/>
      <c r="AX62" s="205"/>
      <c r="AY62" s="207" t="s">
        <v>157</v>
      </c>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119"/>
    </row>
    <row r="63" spans="2:82" s="94" customFormat="1" ht="14.45" customHeight="1" x14ac:dyDescent="0.25">
      <c r="B63" s="128"/>
      <c r="C63" s="95"/>
      <c r="D63" s="95"/>
      <c r="E63" s="96"/>
      <c r="F63" s="96"/>
      <c r="G63" s="96"/>
      <c r="H63" s="96"/>
      <c r="I63" s="96"/>
      <c r="J63" s="96"/>
      <c r="K63" s="96"/>
      <c r="L63" s="96"/>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5"/>
      <c r="AW63" s="205"/>
      <c r="AX63" s="205"/>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119"/>
    </row>
    <row r="64" spans="2:82" s="94" customFormat="1" ht="14.45" customHeight="1" x14ac:dyDescent="0.25">
      <c r="B64" s="128"/>
      <c r="C64" s="95"/>
      <c r="D64" s="95"/>
      <c r="E64" s="96"/>
      <c r="F64" s="96"/>
      <c r="G64" s="96"/>
      <c r="H64" s="96"/>
      <c r="I64" s="96"/>
      <c r="J64" s="96"/>
      <c r="K64" s="96"/>
      <c r="L64" s="96"/>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5"/>
      <c r="AW64" s="205"/>
      <c r="AX64" s="205"/>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119"/>
    </row>
    <row r="65" spans="2:80" s="94" customFormat="1" x14ac:dyDescent="0.25">
      <c r="B65" s="128"/>
      <c r="C65" s="95"/>
      <c r="D65" s="95"/>
      <c r="E65" s="96"/>
      <c r="F65" s="96"/>
      <c r="G65" s="96"/>
      <c r="H65" s="96"/>
      <c r="I65" s="96"/>
      <c r="J65" s="96"/>
      <c r="K65" s="96"/>
      <c r="L65" s="96"/>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5"/>
      <c r="AW65" s="205"/>
      <c r="AX65" s="205"/>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119"/>
    </row>
    <row r="66" spans="2:80" s="94" customFormat="1" x14ac:dyDescent="0.25">
      <c r="B66" s="128"/>
      <c r="C66" s="95"/>
      <c r="D66" s="95"/>
      <c r="E66" s="96"/>
      <c r="F66" s="130"/>
      <c r="G66" s="96"/>
      <c r="H66" s="96"/>
      <c r="I66" s="96"/>
      <c r="J66" s="96"/>
      <c r="K66" s="96"/>
      <c r="L66" s="96"/>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5"/>
      <c r="AW66" s="205"/>
      <c r="AX66" s="205"/>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119"/>
    </row>
    <row r="67" spans="2:80" s="94" customFormat="1" x14ac:dyDescent="0.25">
      <c r="B67" s="128"/>
      <c r="C67" s="95"/>
      <c r="D67" s="95"/>
      <c r="E67" s="96"/>
      <c r="F67" s="96"/>
      <c r="G67" s="96"/>
      <c r="H67" s="96"/>
      <c r="I67" s="96"/>
      <c r="J67" s="96"/>
      <c r="K67" s="96"/>
      <c r="L67" s="96"/>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5"/>
      <c r="AW67" s="205"/>
      <c r="AX67" s="205"/>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119"/>
    </row>
    <row r="68" spans="2:80" s="94" customFormat="1" x14ac:dyDescent="0.25">
      <c r="B68" s="128"/>
      <c r="C68" s="95"/>
      <c r="D68" s="95"/>
      <c r="E68" s="96"/>
      <c r="F68" s="96"/>
      <c r="G68" s="96"/>
      <c r="H68" s="96"/>
      <c r="I68" s="96"/>
      <c r="J68" s="96"/>
      <c r="K68" s="96"/>
      <c r="L68" s="96"/>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5"/>
      <c r="AW68" s="205"/>
      <c r="AX68" s="205"/>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119"/>
    </row>
    <row r="69" spans="2:80" s="94" customFormat="1" x14ac:dyDescent="0.25">
      <c r="B69" s="128"/>
      <c r="C69" s="95"/>
      <c r="D69" s="95"/>
      <c r="E69" s="96"/>
      <c r="F69" s="96"/>
      <c r="G69" s="96"/>
      <c r="H69" s="96"/>
      <c r="I69" s="96"/>
      <c r="J69" s="96"/>
      <c r="K69" s="96"/>
      <c r="L69" s="96"/>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5"/>
      <c r="AW69" s="205"/>
      <c r="AX69" s="205"/>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119"/>
    </row>
    <row r="70" spans="2:80" s="94" customFormat="1" x14ac:dyDescent="0.25">
      <c r="B70" s="128"/>
      <c r="C70" s="95"/>
      <c r="D70" s="95"/>
      <c r="E70" s="96"/>
      <c r="F70" s="96"/>
      <c r="G70" s="96"/>
      <c r="H70" s="96"/>
      <c r="I70" s="96"/>
      <c r="J70" s="96"/>
      <c r="K70" s="96"/>
      <c r="L70" s="96"/>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5"/>
      <c r="AW70" s="205"/>
      <c r="AX70" s="205"/>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119"/>
    </row>
    <row r="71" spans="2:80" s="94" customFormat="1" x14ac:dyDescent="0.25">
      <c r="B71" s="128"/>
      <c r="C71" s="95"/>
      <c r="D71" s="95"/>
      <c r="E71" s="96"/>
      <c r="F71" s="96"/>
      <c r="G71" s="96"/>
      <c r="H71" s="96"/>
      <c r="I71" s="96"/>
      <c r="J71" s="96"/>
      <c r="K71" s="96"/>
      <c r="L71" s="96"/>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5"/>
      <c r="AW71" s="205"/>
      <c r="AX71" s="205"/>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119"/>
    </row>
    <row r="72" spans="2:80" s="94" customFormat="1" x14ac:dyDescent="0.25">
      <c r="B72" s="128"/>
      <c r="C72" s="95"/>
      <c r="D72" s="95"/>
      <c r="E72" s="96"/>
      <c r="F72" s="96"/>
      <c r="G72" s="96"/>
      <c r="H72" s="96"/>
      <c r="I72" s="96"/>
      <c r="J72" s="96"/>
      <c r="K72" s="96"/>
      <c r="L72" s="96"/>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5"/>
      <c r="AW72" s="205"/>
      <c r="AX72" s="205"/>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119"/>
    </row>
    <row r="73" spans="2:80" s="94" customFormat="1" ht="15.75" thickBot="1" x14ac:dyDescent="0.3">
      <c r="B73" s="142"/>
      <c r="C73" s="121"/>
      <c r="D73" s="121"/>
      <c r="E73" s="110"/>
      <c r="F73" s="110"/>
      <c r="G73" s="110"/>
      <c r="H73" s="110"/>
      <c r="I73" s="110"/>
      <c r="J73" s="110"/>
      <c r="K73" s="110"/>
      <c r="L73" s="110"/>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206"/>
      <c r="AW73" s="206"/>
      <c r="AX73" s="206"/>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22"/>
    </row>
    <row r="74" spans="2:80" s="94" customFormat="1" ht="15.75" thickBot="1" x14ac:dyDescent="0.3">
      <c r="B74" s="113"/>
      <c r="C74" s="79"/>
      <c r="D74" s="79"/>
      <c r="E74" s="79"/>
      <c r="F74" s="79"/>
      <c r="G74" s="79"/>
      <c r="H74" s="79"/>
      <c r="I74" s="79"/>
      <c r="M74" s="94" t="s">
        <v>153</v>
      </c>
    </row>
    <row r="75" spans="2:80" s="94" customFormat="1" ht="18" customHeight="1" x14ac:dyDescent="0.25">
      <c r="B75" s="193" t="s">
        <v>79</v>
      </c>
      <c r="C75" s="194"/>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c r="BM75" s="194"/>
      <c r="BN75" s="194"/>
      <c r="BO75" s="194"/>
      <c r="BP75" s="194"/>
      <c r="BQ75" s="194"/>
      <c r="BR75" s="194"/>
      <c r="BS75" s="194"/>
      <c r="BT75" s="194"/>
      <c r="BU75" s="194"/>
      <c r="BV75" s="194"/>
      <c r="BW75" s="194"/>
      <c r="BX75" s="194"/>
      <c r="BY75" s="194"/>
      <c r="BZ75" s="194"/>
      <c r="CA75" s="194"/>
      <c r="CB75" s="195"/>
    </row>
    <row r="76" spans="2:80" s="94" customFormat="1" ht="5.0999999999999996" customHeight="1" x14ac:dyDescent="0.25">
      <c r="B76" s="98"/>
      <c r="C76" s="95"/>
      <c r="D76" s="95"/>
      <c r="E76" s="95"/>
      <c r="F76" s="95"/>
      <c r="G76" s="95"/>
      <c r="H76" s="95"/>
      <c r="I76" s="95"/>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7"/>
    </row>
    <row r="77" spans="2:80" s="94" customFormat="1" ht="14.45" customHeight="1" x14ac:dyDescent="0.25">
      <c r="B77" s="198" t="s">
        <v>80</v>
      </c>
      <c r="C77" s="199"/>
      <c r="D77" s="199"/>
      <c r="E77" s="199"/>
      <c r="F77" s="199"/>
      <c r="G77" s="199"/>
      <c r="H77" s="199"/>
      <c r="I77" s="199"/>
      <c r="J77" s="199"/>
      <c r="K77" s="199"/>
      <c r="L77" s="199"/>
      <c r="M77" s="199"/>
      <c r="N77" s="199"/>
      <c r="O77" s="199"/>
      <c r="P77" s="199"/>
      <c r="Q77" s="199"/>
      <c r="R77" s="199"/>
      <c r="S77" s="199"/>
      <c r="T77" s="199"/>
      <c r="U77" s="199"/>
      <c r="V77" s="199"/>
      <c r="W77" s="199"/>
      <c r="X77" s="117"/>
      <c r="Y77" s="199" t="s">
        <v>81</v>
      </c>
      <c r="Z77" s="199"/>
      <c r="AA77" s="199"/>
      <c r="AB77" s="199"/>
      <c r="AC77" s="199"/>
      <c r="AD77" s="199"/>
      <c r="AE77" s="199"/>
      <c r="AF77" s="199"/>
      <c r="AG77" s="199"/>
      <c r="AH77" s="199"/>
      <c r="AI77" s="199"/>
      <c r="AJ77" s="199"/>
      <c r="AK77" s="199"/>
      <c r="AL77" s="199"/>
      <c r="AM77" s="199"/>
      <c r="AN77" s="199"/>
      <c r="AO77" s="199"/>
      <c r="AP77" s="199"/>
      <c r="AQ77" s="199"/>
      <c r="AR77" s="117"/>
      <c r="AS77" s="199" t="s">
        <v>164</v>
      </c>
      <c r="AT77" s="199"/>
      <c r="AU77" s="199"/>
      <c r="AV77" s="199"/>
      <c r="AW77" s="199"/>
      <c r="AX77" s="199"/>
      <c r="AY77" s="199"/>
      <c r="AZ77" s="199"/>
      <c r="BA77" s="199"/>
      <c r="BB77" s="199"/>
      <c r="BC77" s="199"/>
      <c r="BD77" s="199"/>
      <c r="BE77" s="199"/>
      <c r="BF77" s="199"/>
      <c r="BG77" s="199"/>
      <c r="BH77" s="199"/>
      <c r="BI77" s="199"/>
      <c r="BJ77" s="117"/>
      <c r="BK77" s="199" t="s">
        <v>82</v>
      </c>
      <c r="BL77" s="199"/>
      <c r="BM77" s="199"/>
      <c r="BN77" s="199"/>
      <c r="BO77" s="199"/>
      <c r="BP77" s="199"/>
      <c r="BQ77" s="199"/>
      <c r="BR77" s="199"/>
      <c r="BS77" s="199"/>
      <c r="BT77" s="199"/>
      <c r="BU77" s="199"/>
      <c r="BV77" s="199"/>
      <c r="BW77" s="199"/>
      <c r="BX77" s="199"/>
      <c r="BY77" s="199"/>
      <c r="BZ77" s="199"/>
      <c r="CA77" s="199"/>
      <c r="CB77" s="203"/>
    </row>
    <row r="78" spans="2:80" s="94" customFormat="1" ht="15" customHeight="1" x14ac:dyDescent="0.25">
      <c r="B78" s="200" t="s">
        <v>83</v>
      </c>
      <c r="C78" s="201"/>
      <c r="D78" s="201"/>
      <c r="E78" s="201"/>
      <c r="F78" s="201"/>
      <c r="G78" s="201"/>
      <c r="H78" s="201"/>
      <c r="I78" s="201"/>
      <c r="J78" s="201"/>
      <c r="K78" s="201"/>
      <c r="L78" s="201"/>
      <c r="M78" s="201"/>
      <c r="N78" s="201"/>
      <c r="O78" s="201"/>
      <c r="P78" s="201"/>
      <c r="Q78" s="201"/>
      <c r="R78" s="201"/>
      <c r="S78" s="201"/>
      <c r="T78" s="201"/>
      <c r="U78" s="201"/>
      <c r="V78" s="201"/>
      <c r="W78" s="201"/>
      <c r="X78" s="123"/>
      <c r="Y78" s="202" t="s">
        <v>84</v>
      </c>
      <c r="Z78" s="202"/>
      <c r="AA78" s="202"/>
      <c r="AB78" s="202"/>
      <c r="AC78" s="202"/>
      <c r="AD78" s="202"/>
      <c r="AE78" s="202"/>
      <c r="AF78" s="202"/>
      <c r="AG78" s="202"/>
      <c r="AH78" s="202"/>
      <c r="AI78" s="202"/>
      <c r="AJ78" s="202"/>
      <c r="AK78" s="202"/>
      <c r="AL78" s="202"/>
      <c r="AM78" s="202"/>
      <c r="AN78" s="202"/>
      <c r="AO78" s="202"/>
      <c r="AP78" s="202"/>
      <c r="AQ78" s="202"/>
      <c r="AR78" s="87"/>
      <c r="AS78" s="202" t="s">
        <v>165</v>
      </c>
      <c r="AT78" s="202"/>
      <c r="AU78" s="202"/>
      <c r="AV78" s="202"/>
      <c r="AW78" s="202"/>
      <c r="AX78" s="202"/>
      <c r="AY78" s="202"/>
      <c r="AZ78" s="202"/>
      <c r="BA78" s="202"/>
      <c r="BB78" s="202"/>
      <c r="BC78" s="202"/>
      <c r="BD78" s="202"/>
      <c r="BE78" s="202"/>
      <c r="BF78" s="202"/>
      <c r="BG78" s="202"/>
      <c r="BH78" s="202"/>
      <c r="BI78" s="202"/>
      <c r="BJ78" s="123"/>
      <c r="BK78" s="201" t="s">
        <v>163</v>
      </c>
      <c r="BL78" s="201"/>
      <c r="BM78" s="201"/>
      <c r="BN78" s="201"/>
      <c r="BO78" s="201"/>
      <c r="BP78" s="201"/>
      <c r="BQ78" s="201"/>
      <c r="BR78" s="201"/>
      <c r="BS78" s="201"/>
      <c r="BT78" s="201"/>
      <c r="BU78" s="201"/>
      <c r="BV78" s="201"/>
      <c r="BW78" s="201"/>
      <c r="BX78" s="201"/>
      <c r="BY78" s="201"/>
      <c r="BZ78" s="201"/>
      <c r="CA78" s="201"/>
      <c r="CB78" s="204"/>
    </row>
    <row r="79" spans="2:80" s="94" customFormat="1" ht="15" customHeight="1" x14ac:dyDescent="0.25">
      <c r="B79" s="200" t="s">
        <v>85</v>
      </c>
      <c r="C79" s="201"/>
      <c r="D79" s="201"/>
      <c r="E79" s="201"/>
      <c r="F79" s="201"/>
      <c r="G79" s="201"/>
      <c r="H79" s="201"/>
      <c r="I79" s="201"/>
      <c r="J79" s="201"/>
      <c r="K79" s="201"/>
      <c r="L79" s="201"/>
      <c r="M79" s="201"/>
      <c r="N79" s="201"/>
      <c r="O79" s="201"/>
      <c r="P79" s="201"/>
      <c r="Q79" s="201"/>
      <c r="R79" s="201"/>
      <c r="S79" s="201"/>
      <c r="T79" s="201"/>
      <c r="U79" s="201"/>
      <c r="V79" s="201"/>
      <c r="W79" s="201"/>
      <c r="X79" s="123"/>
      <c r="Y79" s="202" t="s">
        <v>86</v>
      </c>
      <c r="Z79" s="202"/>
      <c r="AA79" s="202"/>
      <c r="AB79" s="202"/>
      <c r="AC79" s="202"/>
      <c r="AD79" s="202"/>
      <c r="AE79" s="202"/>
      <c r="AF79" s="202"/>
      <c r="AG79" s="202"/>
      <c r="AH79" s="202"/>
      <c r="AI79" s="202"/>
      <c r="AJ79" s="202"/>
      <c r="AK79" s="202"/>
      <c r="AL79" s="202"/>
      <c r="AM79" s="202"/>
      <c r="AN79" s="202"/>
      <c r="AO79" s="202"/>
      <c r="AP79" s="202"/>
      <c r="AQ79" s="202"/>
      <c r="AR79" s="87"/>
      <c r="AS79" s="202" t="s">
        <v>166</v>
      </c>
      <c r="AT79" s="202"/>
      <c r="AU79" s="202"/>
      <c r="AV79" s="202"/>
      <c r="AW79" s="202"/>
      <c r="AX79" s="202"/>
      <c r="AY79" s="202"/>
      <c r="AZ79" s="202"/>
      <c r="BA79" s="202"/>
      <c r="BB79" s="202"/>
      <c r="BC79" s="202"/>
      <c r="BD79" s="202"/>
      <c r="BE79" s="202"/>
      <c r="BF79" s="202"/>
      <c r="BG79" s="202"/>
      <c r="BH79" s="202"/>
      <c r="BI79" s="202"/>
      <c r="BJ79" s="123"/>
      <c r="BK79" s="201" t="s">
        <v>87</v>
      </c>
      <c r="BL79" s="201"/>
      <c r="BM79" s="201"/>
      <c r="BN79" s="201"/>
      <c r="BO79" s="201"/>
      <c r="BP79" s="201"/>
      <c r="BQ79" s="201"/>
      <c r="BR79" s="201"/>
      <c r="BS79" s="201"/>
      <c r="BT79" s="201"/>
      <c r="BU79" s="201"/>
      <c r="BV79" s="201"/>
      <c r="BW79" s="201"/>
      <c r="BX79" s="201"/>
      <c r="BY79" s="201"/>
      <c r="BZ79" s="201"/>
      <c r="CA79" s="201"/>
      <c r="CB79" s="204"/>
    </row>
    <row r="80" spans="2:80" s="94" customFormat="1" x14ac:dyDescent="0.25">
      <c r="B80" s="98"/>
      <c r="C80" s="99"/>
      <c r="D80" s="95"/>
      <c r="E80" s="95"/>
      <c r="F80" s="95"/>
      <c r="G80" s="95"/>
      <c r="H80" s="95"/>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7"/>
    </row>
    <row r="81" spans="2:80" s="94" customFormat="1" x14ac:dyDescent="0.25">
      <c r="B81" s="98"/>
      <c r="C81" s="99"/>
      <c r="D81" s="95"/>
      <c r="E81" s="95"/>
      <c r="F81" s="95"/>
      <c r="G81" s="95"/>
      <c r="H81" s="95"/>
      <c r="I81" s="95"/>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7"/>
    </row>
    <row r="82" spans="2:80" s="94" customFormat="1" x14ac:dyDescent="0.25">
      <c r="B82" s="98"/>
      <c r="C82" s="99"/>
      <c r="D82" s="95"/>
      <c r="E82" s="95"/>
      <c r="F82" s="95"/>
      <c r="G82" s="95"/>
      <c r="H82" s="95"/>
      <c r="I82" s="95"/>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7"/>
    </row>
    <row r="83" spans="2:80" s="94" customFormat="1" x14ac:dyDescent="0.25">
      <c r="B83" s="98"/>
      <c r="C83" s="99"/>
      <c r="D83" s="95"/>
      <c r="E83" s="95"/>
      <c r="F83" s="95"/>
      <c r="G83" s="95"/>
      <c r="H83" s="95"/>
      <c r="I83" s="95"/>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7"/>
    </row>
    <row r="84" spans="2:80" s="94" customFormat="1" x14ac:dyDescent="0.25">
      <c r="B84" s="98"/>
      <c r="C84" s="99"/>
      <c r="D84" s="95"/>
      <c r="E84" s="95"/>
      <c r="F84" s="95"/>
      <c r="G84" s="95"/>
      <c r="H84" s="95"/>
      <c r="I84" s="95"/>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7"/>
    </row>
    <row r="85" spans="2:80" s="94" customFormat="1" x14ac:dyDescent="0.25">
      <c r="B85" s="98"/>
      <c r="C85" s="99"/>
      <c r="D85" s="95"/>
      <c r="E85" s="95"/>
      <c r="F85" s="95"/>
      <c r="G85" s="95"/>
      <c r="H85" s="95"/>
      <c r="I85" s="95"/>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7"/>
    </row>
    <row r="86" spans="2:80" s="94" customFormat="1" x14ac:dyDescent="0.25">
      <c r="B86" s="98"/>
      <c r="C86" s="99"/>
      <c r="D86" s="95"/>
      <c r="E86" s="95"/>
      <c r="F86" s="95"/>
      <c r="G86" s="95"/>
      <c r="H86" s="95"/>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7"/>
    </row>
    <row r="87" spans="2:80" s="94" customFormat="1" x14ac:dyDescent="0.25">
      <c r="B87" s="98"/>
      <c r="C87" s="99"/>
      <c r="D87" s="95"/>
      <c r="E87" s="95"/>
      <c r="F87" s="95"/>
      <c r="G87" s="95"/>
      <c r="H87" s="95"/>
      <c r="I87" s="95"/>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7"/>
    </row>
    <row r="88" spans="2:80" s="94" customFormat="1" ht="15.75" thickBot="1" x14ac:dyDescent="0.3">
      <c r="B88" s="120"/>
      <c r="C88" s="124"/>
      <c r="D88" s="121"/>
      <c r="E88" s="121"/>
      <c r="F88" s="121"/>
      <c r="G88" s="121"/>
      <c r="H88" s="121"/>
      <c r="I88" s="121"/>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2"/>
    </row>
    <row r="89" spans="2:80" s="94" customFormat="1" ht="15.75" thickBot="1" x14ac:dyDescent="0.3">
      <c r="B89" s="113"/>
      <c r="C89" s="113"/>
      <c r="D89" s="79"/>
      <c r="E89" s="79"/>
      <c r="F89" s="79"/>
      <c r="G89" s="79"/>
      <c r="H89" s="79"/>
      <c r="I89" s="79"/>
    </row>
    <row r="90" spans="2:80" s="94" customFormat="1" ht="18" customHeight="1" x14ac:dyDescent="0.25">
      <c r="B90" s="193" t="s">
        <v>88</v>
      </c>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194"/>
      <c r="BU90" s="194"/>
      <c r="BV90" s="194"/>
      <c r="BW90" s="194"/>
      <c r="BX90" s="194"/>
      <c r="BY90" s="194"/>
      <c r="BZ90" s="194"/>
      <c r="CA90" s="194"/>
      <c r="CB90" s="195"/>
    </row>
    <row r="91" spans="2:80" s="94" customFormat="1" ht="5.0999999999999996" customHeight="1" x14ac:dyDescent="0.25">
      <c r="B91" s="98"/>
      <c r="C91" s="95"/>
      <c r="D91" s="95"/>
      <c r="E91" s="95"/>
      <c r="F91" s="95"/>
      <c r="G91" s="95"/>
      <c r="H91" s="95"/>
      <c r="I91" s="95"/>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7"/>
    </row>
    <row r="92" spans="2:80" s="94" customFormat="1" x14ac:dyDescent="0.25">
      <c r="B92" s="131" t="s">
        <v>89</v>
      </c>
      <c r="C92" s="132"/>
      <c r="D92" s="132"/>
      <c r="E92" s="132"/>
      <c r="F92" s="132"/>
      <c r="G92" s="132" t="s">
        <v>90</v>
      </c>
      <c r="H92" s="132"/>
      <c r="I92" s="95"/>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7"/>
    </row>
    <row r="93" spans="2:80" s="94" customFormat="1" ht="18" x14ac:dyDescent="0.25">
      <c r="B93" s="133" t="s">
        <v>112</v>
      </c>
      <c r="C93" s="134"/>
      <c r="D93" s="132"/>
      <c r="E93" s="132"/>
      <c r="F93" s="132"/>
      <c r="G93" s="135" t="s">
        <v>91</v>
      </c>
      <c r="H93" s="132"/>
      <c r="I93" s="95"/>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7"/>
    </row>
    <row r="94" spans="2:80" s="94" customFormat="1" ht="18" x14ac:dyDescent="0.25">
      <c r="B94" s="133" t="s">
        <v>180</v>
      </c>
      <c r="C94" s="134"/>
      <c r="D94" s="132"/>
      <c r="E94" s="132"/>
      <c r="F94" s="132"/>
      <c r="G94" s="135" t="s">
        <v>92</v>
      </c>
      <c r="H94" s="132"/>
      <c r="I94" s="95"/>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7"/>
    </row>
    <row r="95" spans="2:80" s="94" customFormat="1" x14ac:dyDescent="0.25">
      <c r="B95" s="136" t="s">
        <v>93</v>
      </c>
      <c r="C95" s="134"/>
      <c r="D95" s="132"/>
      <c r="E95" s="132"/>
      <c r="F95" s="132"/>
      <c r="G95" s="137" t="s">
        <v>94</v>
      </c>
      <c r="H95" s="132"/>
      <c r="I95" s="95"/>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7"/>
    </row>
    <row r="96" spans="2:80" s="94" customFormat="1" x14ac:dyDescent="0.25">
      <c r="B96" s="136" t="s">
        <v>95</v>
      </c>
      <c r="C96" s="134"/>
      <c r="D96" s="132"/>
      <c r="E96" s="132"/>
      <c r="F96" s="132"/>
      <c r="G96" s="137" t="s">
        <v>96</v>
      </c>
      <c r="H96" s="132"/>
      <c r="I96" s="95"/>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7"/>
    </row>
    <row r="97" spans="2:80" s="94" customFormat="1" ht="17.25" x14ac:dyDescent="0.25">
      <c r="B97" s="136" t="s">
        <v>161</v>
      </c>
      <c r="C97" s="134"/>
      <c r="D97" s="132"/>
      <c r="E97" s="132"/>
      <c r="F97" s="132"/>
      <c r="G97" s="137" t="s">
        <v>160</v>
      </c>
      <c r="H97" s="132"/>
      <c r="I97" s="95"/>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7"/>
    </row>
    <row r="98" spans="2:80" s="94" customFormat="1" x14ac:dyDescent="0.25">
      <c r="B98" s="136" t="s">
        <v>113</v>
      </c>
      <c r="C98" s="134"/>
      <c r="D98" s="132"/>
      <c r="E98" s="132"/>
      <c r="F98" s="132"/>
      <c r="G98" s="137" t="s">
        <v>114</v>
      </c>
      <c r="H98" s="132"/>
      <c r="I98" s="95"/>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7"/>
    </row>
    <row r="99" spans="2:80" s="94" customFormat="1" x14ac:dyDescent="0.25">
      <c r="B99" s="136" t="s">
        <v>97</v>
      </c>
      <c r="C99" s="134"/>
      <c r="D99" s="132"/>
      <c r="E99" s="132"/>
      <c r="F99" s="132"/>
      <c r="G99" s="134" t="s">
        <v>98</v>
      </c>
      <c r="H99" s="132"/>
      <c r="I99" s="95"/>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7"/>
    </row>
    <row r="100" spans="2:80" s="94" customFormat="1" x14ac:dyDescent="0.25">
      <c r="B100" s="136" t="s">
        <v>99</v>
      </c>
      <c r="C100" s="134"/>
      <c r="D100" s="132"/>
      <c r="E100" s="132"/>
      <c r="F100" s="132"/>
      <c r="G100" s="137" t="s">
        <v>100</v>
      </c>
      <c r="H100" s="132"/>
      <c r="I100" s="95"/>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7"/>
    </row>
    <row r="101" spans="2:80" s="94" customFormat="1" x14ac:dyDescent="0.25">
      <c r="B101" s="136" t="s">
        <v>101</v>
      </c>
      <c r="C101" s="134"/>
      <c r="D101" s="132"/>
      <c r="E101" s="132"/>
      <c r="F101" s="132"/>
      <c r="G101" s="137" t="s">
        <v>102</v>
      </c>
      <c r="H101" s="132"/>
      <c r="I101" s="95"/>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7"/>
    </row>
    <row r="102" spans="2:80" s="94" customFormat="1" x14ac:dyDescent="0.25">
      <c r="B102" s="136" t="s">
        <v>115</v>
      </c>
      <c r="C102" s="134"/>
      <c r="D102" s="132"/>
      <c r="E102" s="132"/>
      <c r="F102" s="132"/>
      <c r="G102" s="137" t="s">
        <v>116</v>
      </c>
      <c r="H102" s="132"/>
      <c r="I102" s="95"/>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7"/>
    </row>
    <row r="103" spans="2:80" s="94" customFormat="1" x14ac:dyDescent="0.25">
      <c r="B103" s="136" t="s">
        <v>117</v>
      </c>
      <c r="C103" s="134"/>
      <c r="D103" s="132"/>
      <c r="E103" s="132"/>
      <c r="F103" s="132"/>
      <c r="G103" s="137" t="s">
        <v>118</v>
      </c>
      <c r="H103" s="132"/>
      <c r="I103" s="95"/>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7"/>
    </row>
    <row r="104" spans="2:80" s="94" customFormat="1" x14ac:dyDescent="0.25">
      <c r="B104" s="136" t="s">
        <v>103</v>
      </c>
      <c r="C104" s="134"/>
      <c r="D104" s="132"/>
      <c r="E104" s="132"/>
      <c r="F104" s="132"/>
      <c r="G104" s="137" t="s">
        <v>104</v>
      </c>
      <c r="H104" s="132"/>
      <c r="I104" s="95"/>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7"/>
    </row>
    <row r="105" spans="2:80" s="94" customFormat="1" x14ac:dyDescent="0.25">
      <c r="B105" s="136" t="s">
        <v>35</v>
      </c>
      <c r="C105" s="134"/>
      <c r="D105" s="132"/>
      <c r="E105" s="132"/>
      <c r="F105" s="132"/>
      <c r="G105" s="137" t="s">
        <v>119</v>
      </c>
      <c r="H105" s="132"/>
      <c r="I105" s="95"/>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7"/>
    </row>
    <row r="106" spans="2:80" s="94" customFormat="1" ht="5.0999999999999996" customHeight="1" thickBot="1" x14ac:dyDescent="0.3">
      <c r="B106" s="125"/>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2"/>
    </row>
    <row r="107" spans="2:80" s="94" customFormat="1" ht="15.75" thickBot="1" x14ac:dyDescent="0.3">
      <c r="C107" s="79"/>
      <c r="D107" s="79"/>
      <c r="E107" s="79"/>
      <c r="F107" s="79"/>
      <c r="G107" s="79"/>
      <c r="H107" s="79"/>
      <c r="I107" s="79"/>
    </row>
    <row r="108" spans="2:80" s="94" customFormat="1" ht="18" x14ac:dyDescent="0.25">
      <c r="B108" s="193" t="s">
        <v>105</v>
      </c>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c r="AT108" s="194"/>
      <c r="AU108" s="194"/>
      <c r="AV108" s="194"/>
      <c r="AW108" s="194"/>
      <c r="AX108" s="194"/>
      <c r="AY108" s="194"/>
      <c r="AZ108" s="194"/>
      <c r="BA108" s="194"/>
      <c r="BB108" s="194"/>
      <c r="BC108" s="194"/>
      <c r="BD108" s="194"/>
      <c r="BE108" s="194"/>
      <c r="BF108" s="194"/>
      <c r="BG108" s="194"/>
      <c r="BH108" s="194"/>
      <c r="BI108" s="194"/>
      <c r="BJ108" s="194"/>
      <c r="BK108" s="194"/>
      <c r="BL108" s="194"/>
      <c r="BM108" s="194"/>
      <c r="BN108" s="194"/>
      <c r="BO108" s="194"/>
      <c r="BP108" s="194"/>
      <c r="BQ108" s="194"/>
      <c r="BR108" s="194"/>
      <c r="BS108" s="194"/>
      <c r="BT108" s="194"/>
      <c r="BU108" s="194"/>
      <c r="BV108" s="194"/>
      <c r="BW108" s="194"/>
      <c r="BX108" s="194"/>
      <c r="BY108" s="194"/>
      <c r="BZ108" s="194"/>
      <c r="CA108" s="194"/>
      <c r="CB108" s="195"/>
    </row>
    <row r="109" spans="2:80" s="94" customFormat="1" ht="5.0999999999999996" customHeight="1" x14ac:dyDescent="0.25">
      <c r="B109" s="101"/>
      <c r="C109" s="95"/>
      <c r="D109" s="95"/>
      <c r="E109" s="95"/>
      <c r="F109" s="95"/>
      <c r="G109" s="95"/>
      <c r="H109" s="95"/>
      <c r="I109" s="95"/>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7"/>
    </row>
    <row r="110" spans="2:80" s="94" customFormat="1" x14ac:dyDescent="0.25">
      <c r="B110" s="101" t="s">
        <v>106</v>
      </c>
      <c r="C110" s="95"/>
      <c r="D110" s="95"/>
      <c r="E110" s="95"/>
      <c r="F110" s="95"/>
      <c r="G110" s="95"/>
      <c r="H110" s="95"/>
      <c r="I110" s="95"/>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7"/>
    </row>
    <row r="111" spans="2:80" s="94" customFormat="1" ht="5.0999999999999996" customHeight="1" thickBot="1" x14ac:dyDescent="0.3">
      <c r="B111" s="196"/>
      <c r="C111" s="197"/>
      <c r="D111" s="197"/>
      <c r="E111" s="197"/>
      <c r="F111" s="197"/>
      <c r="G111" s="197"/>
      <c r="H111" s="197"/>
      <c r="I111" s="197"/>
      <c r="J111" s="197"/>
      <c r="K111" s="197"/>
      <c r="L111" s="197"/>
      <c r="M111" s="197"/>
      <c r="N111" s="197"/>
      <c r="O111" s="197"/>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2"/>
    </row>
    <row r="112" spans="2:80" s="94" customFormat="1" x14ac:dyDescent="0.25">
      <c r="B112" s="126"/>
      <c r="C112" s="126"/>
      <c r="D112" s="126"/>
      <c r="E112" s="126"/>
      <c r="F112" s="126"/>
      <c r="G112" s="126"/>
      <c r="H112" s="126"/>
      <c r="I112" s="126"/>
      <c r="J112" s="126"/>
      <c r="K112" s="126"/>
      <c r="L112" s="126"/>
      <c r="M112" s="126"/>
      <c r="N112" s="126"/>
      <c r="O112" s="126"/>
    </row>
    <row r="113" spans="2:9" ht="21.75" customHeight="1" x14ac:dyDescent="0.25">
      <c r="B113" s="127" t="s">
        <v>107</v>
      </c>
      <c r="C113" s="127"/>
      <c r="D113" s="127"/>
      <c r="E113" s="127"/>
      <c r="F113" s="127"/>
      <c r="G113" s="127"/>
      <c r="H113" s="127"/>
      <c r="I113" s="127"/>
    </row>
    <row r="114" spans="2:9" ht="5.0999999999999996" customHeight="1" x14ac:dyDescent="0.25">
      <c r="B114" s="127"/>
      <c r="C114" s="127"/>
      <c r="D114" s="127"/>
      <c r="E114" s="127"/>
      <c r="F114" s="127"/>
      <c r="G114" s="127"/>
      <c r="H114" s="127"/>
      <c r="I114" s="127"/>
    </row>
    <row r="115" spans="2:9" ht="18.75" x14ac:dyDescent="0.25">
      <c r="B115" s="127" t="s">
        <v>108</v>
      </c>
      <c r="C115" s="127"/>
      <c r="D115" s="127"/>
      <c r="E115" s="127"/>
      <c r="F115" s="127"/>
      <c r="G115" s="127"/>
      <c r="H115" s="127"/>
      <c r="I115" s="127"/>
    </row>
    <row r="116" spans="2:9" ht="8.25" customHeight="1" x14ac:dyDescent="0.25">
      <c r="B116" s="127"/>
      <c r="C116" s="127"/>
      <c r="D116" s="127"/>
      <c r="E116" s="127"/>
      <c r="F116" s="127"/>
      <c r="G116" s="127"/>
      <c r="H116" s="127"/>
      <c r="I116" s="127"/>
    </row>
    <row r="117" spans="2:9" x14ac:dyDescent="0.25">
      <c r="B117" s="127"/>
      <c r="C117" s="127"/>
      <c r="D117" s="127"/>
      <c r="E117" s="127"/>
      <c r="F117" s="127"/>
      <c r="G117" s="127"/>
      <c r="H117" s="127"/>
      <c r="I117" s="127"/>
    </row>
    <row r="118" spans="2:9" x14ac:dyDescent="0.25">
      <c r="B118" s="127"/>
      <c r="C118" s="127"/>
      <c r="D118" s="127"/>
      <c r="E118" s="127"/>
      <c r="F118" s="127"/>
      <c r="G118" s="127"/>
      <c r="H118" s="127"/>
      <c r="I118" s="127"/>
    </row>
    <row r="119" spans="2:9" x14ac:dyDescent="0.25">
      <c r="B119" s="127"/>
      <c r="C119" s="127"/>
      <c r="D119" s="127"/>
      <c r="E119" s="127"/>
      <c r="F119" s="127"/>
      <c r="G119" s="127"/>
      <c r="H119" s="127"/>
      <c r="I119" s="127"/>
    </row>
    <row r="120" spans="2:9" x14ac:dyDescent="0.25">
      <c r="B120" s="127"/>
      <c r="C120" s="127"/>
      <c r="D120" s="127"/>
      <c r="E120" s="127"/>
      <c r="F120" s="127"/>
      <c r="G120" s="127"/>
      <c r="H120" s="127"/>
      <c r="I120" s="127"/>
    </row>
    <row r="121" spans="2:9" x14ac:dyDescent="0.25">
      <c r="B121" s="127"/>
      <c r="C121" s="127"/>
      <c r="D121" s="127"/>
      <c r="E121" s="127"/>
      <c r="F121" s="127"/>
      <c r="G121" s="127"/>
      <c r="H121" s="127"/>
      <c r="I121" s="127"/>
    </row>
    <row r="122" spans="2:9" x14ac:dyDescent="0.25">
      <c r="B122" s="127"/>
      <c r="C122" s="127"/>
      <c r="D122" s="127"/>
      <c r="E122" s="127"/>
      <c r="F122" s="127"/>
      <c r="G122" s="127"/>
      <c r="H122" s="127"/>
      <c r="I122" s="127"/>
    </row>
    <row r="123" spans="2:9" x14ac:dyDescent="0.25">
      <c r="B123" s="127"/>
      <c r="C123" s="127"/>
      <c r="D123" s="127"/>
      <c r="E123" s="127"/>
      <c r="F123" s="127"/>
      <c r="G123" s="127"/>
      <c r="H123" s="127"/>
      <c r="I123" s="127"/>
    </row>
    <row r="124" spans="2:9" x14ac:dyDescent="0.25">
      <c r="B124" s="127"/>
      <c r="C124" s="127"/>
      <c r="D124" s="127"/>
      <c r="E124" s="127"/>
      <c r="F124" s="127"/>
      <c r="G124" s="127"/>
      <c r="H124" s="127"/>
      <c r="I124" s="127"/>
    </row>
    <row r="125" spans="2:9" x14ac:dyDescent="0.25">
      <c r="B125" s="127"/>
      <c r="C125" s="127"/>
      <c r="D125" s="127"/>
      <c r="E125" s="127"/>
      <c r="F125" s="127"/>
      <c r="G125" s="127"/>
      <c r="H125" s="127"/>
      <c r="I125" s="127"/>
    </row>
    <row r="126" spans="2:9" x14ac:dyDescent="0.25">
      <c r="C126" s="127"/>
      <c r="D126" s="127"/>
      <c r="E126" s="127"/>
      <c r="F126" s="127"/>
      <c r="G126" s="127"/>
      <c r="H126" s="127"/>
      <c r="I126" s="127"/>
    </row>
  </sheetData>
  <sheetProtection password="AD0C" sheet="1" objects="1" scenarios="1"/>
  <mergeCells count="47">
    <mergeCell ref="B14:CB19"/>
    <mergeCell ref="B4:CB4"/>
    <mergeCell ref="B6:CB6"/>
    <mergeCell ref="B8:CB8"/>
    <mergeCell ref="B10:CB10"/>
    <mergeCell ref="B12:CB12"/>
    <mergeCell ref="C21:N21"/>
    <mergeCell ref="B58:CB58"/>
    <mergeCell ref="BD21:CA21"/>
    <mergeCell ref="C23:N23"/>
    <mergeCell ref="BD33:BM34"/>
    <mergeCell ref="BN33:BT34"/>
    <mergeCell ref="BU33:CA34"/>
    <mergeCell ref="R21:AY21"/>
    <mergeCell ref="BD35:BM36"/>
    <mergeCell ref="BN35:BT36"/>
    <mergeCell ref="BU35:CA36"/>
    <mergeCell ref="BD37:BM38"/>
    <mergeCell ref="BN37:BT38"/>
    <mergeCell ref="BU37:CA38"/>
    <mergeCell ref="AV62:AX73"/>
    <mergeCell ref="AY62:CA73"/>
    <mergeCell ref="M62:AU73"/>
    <mergeCell ref="BD39:BM43"/>
    <mergeCell ref="BN39:CA43"/>
    <mergeCell ref="C24:N46"/>
    <mergeCell ref="R23:AY46"/>
    <mergeCell ref="C48:N48"/>
    <mergeCell ref="R48:AY55"/>
    <mergeCell ref="C49:N55"/>
    <mergeCell ref="BD44:CA45"/>
    <mergeCell ref="B75:CB75"/>
    <mergeCell ref="B111:O111"/>
    <mergeCell ref="B90:CB90"/>
    <mergeCell ref="B108:CB108"/>
    <mergeCell ref="B77:W77"/>
    <mergeCell ref="B78:W78"/>
    <mergeCell ref="B79:W79"/>
    <mergeCell ref="Y77:AQ77"/>
    <mergeCell ref="Y78:AQ78"/>
    <mergeCell ref="Y79:AQ79"/>
    <mergeCell ref="BK77:CB77"/>
    <mergeCell ref="BK78:CB78"/>
    <mergeCell ref="BK79:CB79"/>
    <mergeCell ref="AS77:BI77"/>
    <mergeCell ref="AS78:BI78"/>
    <mergeCell ref="AS79:BI79"/>
  </mergeCells>
  <phoneticPr fontId="13" type="noConversion"/>
  <pageMargins left="0.39370078740157483" right="0.39370078740157483" top="0.59055118110236227" bottom="0.39370078740157483" header="0.23622047244094491" footer="0.23622047244094491"/>
  <pageSetup paperSize="9" scale="42" orientation="portrait" r:id="rId1"/>
  <headerFooter>
    <oddFooter>&amp;CPage &amp;P of &amp;N</oddFooter>
  </headerFooter>
  <drawing r:id="rId2"/>
  <extLst>
    <ext xmlns:mx="http://schemas.microsoft.com/office/mac/excel/2008/main" uri="{64002731-A6B0-56B0-2670-7721B7C09600}">
      <mx:PLV Mode="0"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0"/>
  <sheetViews>
    <sheetView showGridLines="0" showRowColHeaders="0" showRuler="0" zoomScale="85" zoomScaleNormal="85" zoomScaleSheetLayoutView="25" workbookViewId="0">
      <pane xSplit="2" ySplit="10" topLeftCell="C11" activePane="bottomRight" state="frozen"/>
      <selection pane="topRight" activeCell="G1" sqref="G1"/>
      <selection pane="bottomLeft" activeCell="A8" sqref="A8"/>
      <selection pane="bottomRight" activeCell="A15" sqref="A15"/>
    </sheetView>
  </sheetViews>
  <sheetFormatPr defaultColWidth="8.7109375" defaultRowHeight="12.75" x14ac:dyDescent="0.25"/>
  <cols>
    <col min="1" max="1" width="2" style="5" customWidth="1"/>
    <col min="2" max="2" width="55.5703125" style="5" customWidth="1"/>
    <col min="3" max="3" width="24" style="5" customWidth="1"/>
    <col min="4" max="4" width="17.5703125" style="31" customWidth="1"/>
    <col min="5" max="5" width="36" style="5" customWidth="1"/>
    <col min="6" max="6" width="18" style="5" customWidth="1"/>
    <col min="7" max="7" width="36.42578125" style="5" customWidth="1"/>
    <col min="8" max="9" width="20.140625" style="5" customWidth="1"/>
    <col min="10" max="10" width="17.28515625" style="5" customWidth="1"/>
    <col min="11" max="11" width="18.140625" style="5" customWidth="1"/>
    <col min="12" max="12" width="15.85546875" style="5" customWidth="1"/>
    <col min="13" max="13" width="30" style="5" customWidth="1"/>
    <col min="14" max="14" width="22.42578125" style="5" customWidth="1"/>
    <col min="15" max="15" width="13.5703125" style="5" customWidth="1"/>
    <col min="16" max="16" width="28.140625" style="5" customWidth="1"/>
    <col min="17" max="17" width="29.140625" style="5" customWidth="1"/>
    <col min="18" max="18" width="18.140625" style="5" customWidth="1"/>
    <col min="19" max="19" width="21.28515625" style="5" customWidth="1"/>
    <col min="20" max="20" width="26.5703125" style="5" customWidth="1"/>
    <col min="21" max="21" width="16.5703125" style="5" customWidth="1"/>
    <col min="22" max="22" width="21.28515625" style="5" customWidth="1"/>
    <col min="23" max="23" width="18.5703125" style="5" customWidth="1"/>
    <col min="24" max="24" width="27.28515625" style="5" customWidth="1"/>
    <col min="25" max="25" width="18.5703125" style="5" customWidth="1"/>
    <col min="26" max="26" width="21.28515625" style="5" customWidth="1"/>
    <col min="27" max="27" width="23" style="33" customWidth="1"/>
    <col min="28" max="28" width="40" style="5" customWidth="1"/>
    <col min="29" max="29" width="18.85546875" style="5" customWidth="1"/>
    <col min="30" max="30" width="21.28515625" style="5" customWidth="1"/>
    <col min="31" max="31" width="58.28515625" style="5" customWidth="1"/>
    <col min="32" max="32" width="3.140625" style="5" customWidth="1"/>
    <col min="33" max="76" width="10.5703125" style="5" customWidth="1"/>
    <col min="77" max="16384" width="8.7109375" style="5"/>
  </cols>
  <sheetData>
    <row r="1" spans="1:31" s="15" customFormat="1" ht="21.95" customHeight="1" x14ac:dyDescent="0.35">
      <c r="B1" s="138" t="s">
        <v>171</v>
      </c>
      <c r="D1" s="29"/>
      <c r="AA1" s="32"/>
    </row>
    <row r="2" spans="1:31" s="15" customFormat="1" ht="63.95" customHeight="1" x14ac:dyDescent="0.35">
      <c r="B2" s="129" t="s">
        <v>122</v>
      </c>
      <c r="C2" s="16"/>
      <c r="D2" s="30"/>
      <c r="E2" s="16"/>
      <c r="F2" s="16"/>
      <c r="AA2" s="32"/>
    </row>
    <row r="3" spans="1:31" ht="3.75" customHeight="1" x14ac:dyDescent="0.35"/>
    <row r="4" spans="1:31" ht="18" customHeight="1" x14ac:dyDescent="0.35">
      <c r="B4" s="22" t="s">
        <v>45</v>
      </c>
      <c r="C4" s="306"/>
      <c r="D4" s="307"/>
      <c r="E4" s="22" t="s">
        <v>46</v>
      </c>
      <c r="F4" s="306"/>
      <c r="G4" s="307"/>
      <c r="L4" s="319" t="s">
        <v>167</v>
      </c>
      <c r="M4" s="319"/>
      <c r="N4" s="319"/>
      <c r="O4" s="319"/>
      <c r="P4" s="319"/>
    </row>
    <row r="5" spans="1:31" ht="17.25" customHeight="1" x14ac:dyDescent="0.25">
      <c r="B5" s="22" t="s">
        <v>47</v>
      </c>
      <c r="C5" s="308"/>
      <c r="D5" s="309"/>
      <c r="E5" s="22" t="s">
        <v>48</v>
      </c>
      <c r="F5" s="308"/>
      <c r="G5" s="309"/>
      <c r="L5" s="320" t="s">
        <v>168</v>
      </c>
      <c r="M5" s="320"/>
      <c r="N5" s="320" t="s">
        <v>169</v>
      </c>
      <c r="O5" s="320"/>
      <c r="P5" s="320"/>
    </row>
    <row r="6" spans="1:31" ht="30" customHeight="1" x14ac:dyDescent="0.25">
      <c r="B6" s="22"/>
      <c r="C6" s="22"/>
      <c r="D6" s="22"/>
      <c r="E6" s="22"/>
      <c r="F6" s="22"/>
      <c r="G6" s="22"/>
      <c r="L6" s="320"/>
      <c r="M6" s="320"/>
      <c r="N6" s="320"/>
      <c r="O6" s="320"/>
      <c r="P6" s="320"/>
      <c r="Q6" s="279" t="s">
        <v>136</v>
      </c>
      <c r="R6" s="279"/>
      <c r="S6" s="279"/>
      <c r="AB6" s="279" t="s">
        <v>136</v>
      </c>
      <c r="AC6" s="279"/>
      <c r="AD6" s="279"/>
    </row>
    <row r="7" spans="1:31" ht="12" customHeight="1" x14ac:dyDescent="0.35">
      <c r="L7" s="188"/>
      <c r="M7" s="188"/>
      <c r="N7" s="188"/>
      <c r="O7" s="188"/>
      <c r="P7" s="189"/>
      <c r="W7" s="4"/>
      <c r="Y7" s="4"/>
      <c r="Z7" s="4"/>
      <c r="AA7" s="34"/>
    </row>
    <row r="8" spans="1:31" s="8" customFormat="1" ht="34.5" customHeight="1" x14ac:dyDescent="0.25">
      <c r="B8" s="286" t="s">
        <v>149</v>
      </c>
      <c r="C8" s="287"/>
      <c r="D8" s="287"/>
      <c r="E8" s="288"/>
      <c r="F8" s="316" t="s">
        <v>7</v>
      </c>
      <c r="G8" s="316"/>
      <c r="H8" s="316"/>
      <c r="I8" s="316"/>
      <c r="J8" s="313" t="s">
        <v>8</v>
      </c>
      <c r="K8" s="314"/>
      <c r="L8" s="314"/>
      <c r="M8" s="314"/>
      <c r="N8" s="315"/>
      <c r="O8" s="300" t="s">
        <v>9</v>
      </c>
      <c r="P8" s="301"/>
      <c r="Q8" s="302" t="s">
        <v>21</v>
      </c>
      <c r="R8" s="303"/>
      <c r="S8" s="304"/>
      <c r="T8" s="291" t="s">
        <v>120</v>
      </c>
      <c r="U8" s="292"/>
      <c r="V8" s="293"/>
      <c r="W8" s="294" t="s">
        <v>10</v>
      </c>
      <c r="X8" s="295"/>
      <c r="Y8" s="295"/>
      <c r="Z8" s="295"/>
      <c r="AA8" s="296"/>
      <c r="AB8" s="297" t="s">
        <v>150</v>
      </c>
      <c r="AC8" s="298"/>
      <c r="AD8" s="299"/>
      <c r="AE8" s="289" t="s">
        <v>121</v>
      </c>
    </row>
    <row r="9" spans="1:31" s="9" customFormat="1" ht="39.75" customHeight="1" x14ac:dyDescent="0.25">
      <c r="B9" s="280" t="s">
        <v>123</v>
      </c>
      <c r="C9" s="10" t="s">
        <v>124</v>
      </c>
      <c r="D9" s="284" t="s">
        <v>33</v>
      </c>
      <c r="E9" s="284" t="s">
        <v>125</v>
      </c>
      <c r="F9" s="282" t="s">
        <v>126</v>
      </c>
      <c r="G9" s="283"/>
      <c r="H9" s="312" t="s">
        <v>152</v>
      </c>
      <c r="I9" s="11" t="s">
        <v>27</v>
      </c>
      <c r="J9" s="12" t="s">
        <v>4</v>
      </c>
      <c r="K9" s="317" t="s">
        <v>25</v>
      </c>
      <c r="L9" s="282" t="s">
        <v>127</v>
      </c>
      <c r="M9" s="283"/>
      <c r="N9" s="10" t="s">
        <v>6</v>
      </c>
      <c r="O9" s="282" t="s">
        <v>128</v>
      </c>
      <c r="P9" s="283"/>
      <c r="Q9" s="282" t="s">
        <v>135</v>
      </c>
      <c r="R9" s="305"/>
      <c r="S9" s="283"/>
      <c r="T9" s="284" t="s">
        <v>144</v>
      </c>
      <c r="U9" s="310"/>
      <c r="V9" s="311"/>
      <c r="W9" s="282" t="s">
        <v>142</v>
      </c>
      <c r="X9" s="283"/>
      <c r="Y9" s="282" t="s">
        <v>143</v>
      </c>
      <c r="Z9" s="283"/>
      <c r="AA9" s="35" t="s">
        <v>145</v>
      </c>
      <c r="AB9" s="282" t="s">
        <v>137</v>
      </c>
      <c r="AC9" s="305"/>
      <c r="AD9" s="283"/>
      <c r="AE9" s="290"/>
    </row>
    <row r="10" spans="1:31" s="9" customFormat="1" ht="35.25" customHeight="1" x14ac:dyDescent="0.25">
      <c r="A10" s="24"/>
      <c r="B10" s="281"/>
      <c r="C10" s="13" t="s">
        <v>12</v>
      </c>
      <c r="D10" s="285"/>
      <c r="E10" s="285"/>
      <c r="F10" s="13" t="s">
        <v>15</v>
      </c>
      <c r="G10" s="183" t="s">
        <v>162</v>
      </c>
      <c r="H10" s="312"/>
      <c r="I10" s="13" t="s">
        <v>24</v>
      </c>
      <c r="J10" s="13" t="s">
        <v>13</v>
      </c>
      <c r="K10" s="318"/>
      <c r="L10" s="14" t="s">
        <v>16</v>
      </c>
      <c r="M10" s="183" t="s">
        <v>170</v>
      </c>
      <c r="N10" s="14" t="s">
        <v>24</v>
      </c>
      <c r="O10" s="14" t="s">
        <v>26</v>
      </c>
      <c r="P10" s="12" t="s">
        <v>0</v>
      </c>
      <c r="Q10" s="13" t="s">
        <v>129</v>
      </c>
      <c r="R10" s="14" t="s">
        <v>22</v>
      </c>
      <c r="S10" s="12" t="s">
        <v>0</v>
      </c>
      <c r="T10" s="13" t="s">
        <v>23</v>
      </c>
      <c r="U10" s="14" t="s">
        <v>17</v>
      </c>
      <c r="V10" s="12" t="s">
        <v>0</v>
      </c>
      <c r="W10" s="14" t="s">
        <v>18</v>
      </c>
      <c r="X10" s="12" t="s">
        <v>0</v>
      </c>
      <c r="Y10" s="14" t="s">
        <v>19</v>
      </c>
      <c r="Z10" s="12" t="s">
        <v>0</v>
      </c>
      <c r="AA10" s="36" t="s">
        <v>20</v>
      </c>
      <c r="AB10" s="14" t="s">
        <v>14</v>
      </c>
      <c r="AC10" s="14" t="s">
        <v>22</v>
      </c>
      <c r="AD10" s="12" t="s">
        <v>0</v>
      </c>
      <c r="AE10" s="290"/>
    </row>
    <row r="11" spans="1:31" s="9" customFormat="1" ht="30" customHeight="1" x14ac:dyDescent="0.25">
      <c r="B11" s="37" t="s">
        <v>63</v>
      </c>
      <c r="C11" s="38" t="s">
        <v>49</v>
      </c>
      <c r="D11" s="38" t="s">
        <v>50</v>
      </c>
      <c r="E11" s="39"/>
      <c r="F11" s="28">
        <v>19.2</v>
      </c>
      <c r="G11" s="40" t="s">
        <v>51</v>
      </c>
      <c r="H11" s="27">
        <v>0.68799999999999994</v>
      </c>
      <c r="I11" s="41">
        <f>IF(F11*$H11=0,"Formula",F11*$H11)</f>
        <v>13.209599999999998</v>
      </c>
      <c r="J11" s="42" t="s">
        <v>5</v>
      </c>
      <c r="K11" s="43" t="str">
        <f>IFERROR(CHOOSE(MATCH(J11,{"Coal","Diesel","Fuel oil","Kerosine","LPG","Natural gas","Wood deforested","Wood reforested","Other"},0),96.3,74.1,77.4,71.5,63.1,56.1,109.6,0,"Add details in comment column"),"Formula")</f>
        <v>Formula</v>
      </c>
      <c r="L11" s="28"/>
      <c r="M11" s="44"/>
      <c r="N11" s="45" t="str">
        <f t="shared" ref="N11:N14" si="0">IFERROR(L11*$K11/1000,"Formula")</f>
        <v>Formula</v>
      </c>
      <c r="O11" s="46"/>
      <c r="P11" s="47"/>
      <c r="Q11" s="48"/>
      <c r="R11" s="49"/>
      <c r="S11" s="50"/>
      <c r="T11" s="51"/>
      <c r="U11" s="44"/>
      <c r="V11" s="52"/>
      <c r="W11" s="53">
        <v>29000</v>
      </c>
      <c r="X11" s="54" t="s">
        <v>61</v>
      </c>
      <c r="Y11" s="51">
        <v>2688</v>
      </c>
      <c r="Z11" s="49" t="s">
        <v>62</v>
      </c>
      <c r="AA11" s="55">
        <f t="shared" ref="AA11:AA14" si="1">IFERROR(W11/Y11,"Formula")</f>
        <v>10.788690476190476</v>
      </c>
      <c r="AB11" s="56"/>
      <c r="AC11" s="49"/>
      <c r="AD11" s="57"/>
      <c r="AE11" s="39"/>
    </row>
    <row r="12" spans="1:31" s="9" customFormat="1" ht="30" customHeight="1" x14ac:dyDescent="0.35">
      <c r="B12" s="58" t="s">
        <v>64</v>
      </c>
      <c r="C12" s="38" t="s">
        <v>53</v>
      </c>
      <c r="D12" s="59" t="s">
        <v>54</v>
      </c>
      <c r="E12" s="60"/>
      <c r="F12" s="25"/>
      <c r="G12" s="61"/>
      <c r="H12" s="26"/>
      <c r="I12" s="62" t="str">
        <f t="shared" ref="I12:I14" si="2">IF(F12*$H12=0,"Formula",F12*$H12)</f>
        <v>Formula</v>
      </c>
      <c r="J12" s="63" t="s">
        <v>52</v>
      </c>
      <c r="K12" s="64">
        <f>IFERROR(CHOOSE(MATCH(J12,{"Coal","Diesel","Fuel oil","Kerosine","LPG","Natural gas","Wood deforested","Wood reforested","Other"},0),96.3,74.1,77.4,71.5,63.1,56.1,109.6,0,"Add details in comment column"),"Formula")</f>
        <v>96.3</v>
      </c>
      <c r="L12" s="25">
        <v>500</v>
      </c>
      <c r="M12" s="65" t="s">
        <v>55</v>
      </c>
      <c r="N12" s="66">
        <f t="shared" si="0"/>
        <v>48.15</v>
      </c>
      <c r="O12" s="67">
        <v>50</v>
      </c>
      <c r="P12" s="68" t="s">
        <v>55</v>
      </c>
      <c r="Q12" s="69"/>
      <c r="R12" s="70"/>
      <c r="S12" s="71"/>
      <c r="T12" s="72"/>
      <c r="U12" s="65"/>
      <c r="V12" s="73"/>
      <c r="W12" s="74">
        <v>15000</v>
      </c>
      <c r="X12" s="54" t="s">
        <v>60</v>
      </c>
      <c r="Y12" s="72">
        <v>6000</v>
      </c>
      <c r="Z12" s="49" t="s">
        <v>60</v>
      </c>
      <c r="AA12" s="75">
        <f t="shared" si="1"/>
        <v>2.5</v>
      </c>
      <c r="AB12" s="76"/>
      <c r="AC12" s="70"/>
      <c r="AD12" s="77"/>
      <c r="AE12" s="60"/>
    </row>
    <row r="13" spans="1:31" s="9" customFormat="1" ht="30" customHeight="1" x14ac:dyDescent="0.35">
      <c r="B13" s="58" t="s">
        <v>131</v>
      </c>
      <c r="C13" s="38" t="s">
        <v>53</v>
      </c>
      <c r="D13" s="59" t="s">
        <v>132</v>
      </c>
      <c r="E13" s="60"/>
      <c r="F13" s="25"/>
      <c r="G13" s="61"/>
      <c r="H13" s="26"/>
      <c r="I13" s="62" t="str">
        <f t="shared" si="2"/>
        <v>Formula</v>
      </c>
      <c r="J13" s="63" t="s">
        <v>5</v>
      </c>
      <c r="K13" s="43" t="str">
        <f>IFERROR(CHOOSE(MATCH(J13,{"Coal","Diesel","Fuel oil","Kerosine","LPG","Natural gas","Wood deforested","Wood reforested","Other"},0),96.3,74.1,77.4,71.5,63.1,56.1,109.6,0,"Add details in comment column"),"Formula")</f>
        <v>Formula</v>
      </c>
      <c r="L13" s="25"/>
      <c r="M13" s="65"/>
      <c r="N13" s="66"/>
      <c r="O13" s="67"/>
      <c r="P13" s="68"/>
      <c r="Q13" s="69" t="s">
        <v>138</v>
      </c>
      <c r="R13" s="49" t="s">
        <v>134</v>
      </c>
      <c r="S13" s="143" t="s">
        <v>133</v>
      </c>
      <c r="T13" s="72"/>
      <c r="U13" s="65"/>
      <c r="V13" s="73"/>
      <c r="W13" s="74">
        <v>100000</v>
      </c>
      <c r="X13" s="144" t="s">
        <v>133</v>
      </c>
      <c r="Y13" s="184">
        <v>0</v>
      </c>
      <c r="Z13" s="70" t="s">
        <v>146</v>
      </c>
      <c r="AA13" s="75" t="str">
        <f t="shared" si="1"/>
        <v>Formula</v>
      </c>
      <c r="AB13" s="76" t="s">
        <v>139</v>
      </c>
      <c r="AC13" s="70" t="s">
        <v>140</v>
      </c>
      <c r="AD13" s="77" t="s">
        <v>141</v>
      </c>
      <c r="AE13" s="60" t="s">
        <v>147</v>
      </c>
    </row>
    <row r="14" spans="1:31" s="9" customFormat="1" ht="30" customHeight="1" thickBot="1" x14ac:dyDescent="0.4">
      <c r="B14" s="58" t="s">
        <v>130</v>
      </c>
      <c r="C14" s="38" t="s">
        <v>56</v>
      </c>
      <c r="D14" s="59" t="s">
        <v>57</v>
      </c>
      <c r="E14" s="60" t="s">
        <v>58</v>
      </c>
      <c r="F14" s="25"/>
      <c r="G14" s="61"/>
      <c r="H14" s="26"/>
      <c r="I14" s="62" t="str">
        <f t="shared" si="2"/>
        <v>Formula</v>
      </c>
      <c r="J14" s="63" t="s">
        <v>5</v>
      </c>
      <c r="K14" s="64" t="str">
        <f>IFERROR(CHOOSE(MATCH(J14,{"Coal","Diesel","Fuel oil","Kerosine","LPG","Natural gas","Wood deforested","Wood reforested","Other"},0),96.3,74.1,77.4,71.5,63.1,56.1,109.6,0,"Add details in comment column"),"Formula")</f>
        <v>Formula</v>
      </c>
      <c r="L14" s="25"/>
      <c r="M14" s="65"/>
      <c r="N14" s="66" t="str">
        <f t="shared" si="0"/>
        <v>Formula</v>
      </c>
      <c r="O14" s="67"/>
      <c r="P14" s="68"/>
      <c r="Q14" s="69"/>
      <c r="R14" s="70"/>
      <c r="S14" s="71"/>
      <c r="T14" s="72"/>
      <c r="U14" s="65"/>
      <c r="V14" s="73"/>
      <c r="W14" s="74"/>
      <c r="X14" s="78"/>
      <c r="Y14" s="72"/>
      <c r="Z14" s="70"/>
      <c r="AA14" s="75" t="str">
        <f t="shared" si="1"/>
        <v>Formula</v>
      </c>
      <c r="AB14" s="76"/>
      <c r="AC14" s="70"/>
      <c r="AD14" s="77"/>
      <c r="AE14" s="60" t="s">
        <v>59</v>
      </c>
    </row>
    <row r="15" spans="1:31" s="8" customFormat="1" ht="30" customHeight="1" x14ac:dyDescent="0.35">
      <c r="B15" s="145"/>
      <c r="C15" s="146" t="s">
        <v>5</v>
      </c>
      <c r="D15" s="147"/>
      <c r="E15" s="148"/>
      <c r="F15" s="149"/>
      <c r="G15" s="148"/>
      <c r="H15" s="150"/>
      <c r="I15" s="151" t="str">
        <f>IF(F15*$H15=0,"Formula",F15*$H15)</f>
        <v>Formula</v>
      </c>
      <c r="J15" s="152" t="s">
        <v>5</v>
      </c>
      <c r="K15" s="153" t="str">
        <f>IFERROR(CHOOSE(MATCH(J15,{"Coal","Diesel","Fuel oil","Kerosine","LPG","Natural gas","Wood deforested","Wood reforested","Other"},0),96.3,74.1,77.4,71.5,63.1,56.1,109.6,0,"Add details in comment column"),"Formula")</f>
        <v>Formula</v>
      </c>
      <c r="L15" s="154"/>
      <c r="M15" s="148"/>
      <c r="N15" s="155" t="str">
        <f>IFERROR(L15*$K15/1000,"Formula")</f>
        <v>Formula</v>
      </c>
      <c r="O15" s="149"/>
      <c r="P15" s="156"/>
      <c r="Q15" s="148"/>
      <c r="R15" s="148"/>
      <c r="S15" s="148"/>
      <c r="T15" s="157"/>
      <c r="U15" s="154"/>
      <c r="V15" s="156"/>
      <c r="W15" s="154"/>
      <c r="X15" s="148"/>
      <c r="Y15" s="185"/>
      <c r="Z15" s="148"/>
      <c r="AA15" s="158" t="str">
        <f>IFERROR(W15/Y15,"Formula")</f>
        <v>Formula</v>
      </c>
      <c r="AB15" s="149"/>
      <c r="AC15" s="154"/>
      <c r="AD15" s="156"/>
      <c r="AE15" s="156"/>
    </row>
    <row r="16" spans="1:31" s="8" customFormat="1" ht="30" customHeight="1" x14ac:dyDescent="0.35">
      <c r="B16" s="159"/>
      <c r="C16" s="160" t="s">
        <v>5</v>
      </c>
      <c r="D16" s="161"/>
      <c r="E16" s="162"/>
      <c r="F16" s="163"/>
      <c r="G16" s="162"/>
      <c r="H16" s="164"/>
      <c r="I16" s="165" t="str">
        <f t="shared" ref="I16:I70" si="3">IF(F16*$H16=0,"Formula",F16*$H16)</f>
        <v>Formula</v>
      </c>
      <c r="J16" s="166" t="s">
        <v>5</v>
      </c>
      <c r="K16" s="167" t="str">
        <f>IFERROR(CHOOSE(MATCH(J16,{"Coal","Diesel","Fuel oil","Kerosine","LPG","Natural gas","Wood deforested","Wood reforested","Other"},0),96.3,74.1,77.4,71.5,63.1,56.1,109.6,0,"Add details in comment column"),"Formula")</f>
        <v>Formula</v>
      </c>
      <c r="L16" s="168"/>
      <c r="M16" s="162"/>
      <c r="N16" s="169" t="str">
        <f t="shared" ref="N16:N22" si="4">IFERROR(L16*$K16/1000,"Formula")</f>
        <v>Formula</v>
      </c>
      <c r="O16" s="163"/>
      <c r="P16" s="170"/>
      <c r="Q16" s="162"/>
      <c r="R16" s="162"/>
      <c r="S16" s="162"/>
      <c r="T16" s="171"/>
      <c r="U16" s="168"/>
      <c r="V16" s="170"/>
      <c r="W16" s="168"/>
      <c r="X16" s="162"/>
      <c r="Y16" s="186"/>
      <c r="Z16" s="162"/>
      <c r="AA16" s="172" t="str">
        <f>IFERROR(W16/Y16,"Formula")</f>
        <v>Formula</v>
      </c>
      <c r="AB16" s="163"/>
      <c r="AC16" s="168"/>
      <c r="AD16" s="170"/>
      <c r="AE16" s="170"/>
    </row>
    <row r="17" spans="2:31" s="8" customFormat="1" ht="30" customHeight="1" x14ac:dyDescent="0.35">
      <c r="B17" s="159"/>
      <c r="C17" s="160" t="s">
        <v>5</v>
      </c>
      <c r="D17" s="161"/>
      <c r="E17" s="162"/>
      <c r="F17" s="163"/>
      <c r="G17" s="162"/>
      <c r="H17" s="164"/>
      <c r="I17" s="165" t="str">
        <f t="shared" si="3"/>
        <v>Formula</v>
      </c>
      <c r="J17" s="166" t="s">
        <v>5</v>
      </c>
      <c r="K17" s="167" t="str">
        <f>IFERROR(CHOOSE(MATCH(J17,{"Coal","Diesel","Fuel oil","Kerosine","LPG","Natural gas","Wood deforested","Wood reforested","Other"},0),96.3,74.1,77.4,71.5,63.1,56.1,109.6,0,"Add details in comment column"),"Formula")</f>
        <v>Formula</v>
      </c>
      <c r="L17" s="168"/>
      <c r="M17" s="162"/>
      <c r="N17" s="169" t="str">
        <f t="shared" si="4"/>
        <v>Formula</v>
      </c>
      <c r="O17" s="163"/>
      <c r="P17" s="170"/>
      <c r="Q17" s="162"/>
      <c r="R17" s="162"/>
      <c r="S17" s="162"/>
      <c r="T17" s="171"/>
      <c r="U17" s="168"/>
      <c r="V17" s="170"/>
      <c r="W17" s="168"/>
      <c r="X17" s="162"/>
      <c r="Y17" s="186"/>
      <c r="Z17" s="162"/>
      <c r="AA17" s="172" t="str">
        <f t="shared" ref="AA17:AA30" si="5">IFERROR(W17/Y17,"Formula")</f>
        <v>Formula</v>
      </c>
      <c r="AB17" s="163"/>
      <c r="AC17" s="168"/>
      <c r="AD17" s="170"/>
      <c r="AE17" s="170"/>
    </row>
    <row r="18" spans="2:31" s="8" customFormat="1" ht="30" customHeight="1" x14ac:dyDescent="0.35">
      <c r="B18" s="159"/>
      <c r="C18" s="160" t="s">
        <v>5</v>
      </c>
      <c r="D18" s="161"/>
      <c r="E18" s="162"/>
      <c r="F18" s="163"/>
      <c r="G18" s="162"/>
      <c r="H18" s="164"/>
      <c r="I18" s="165" t="str">
        <f t="shared" ref="I18:I20" si="6">IF(F18*$H18=0,"Formula",F18*$H18)</f>
        <v>Formula</v>
      </c>
      <c r="J18" s="166" t="s">
        <v>5</v>
      </c>
      <c r="K18" s="167" t="str">
        <f>IFERROR(CHOOSE(MATCH(J18,{"Coal","Diesel","Fuel oil","Kerosine","LPG","Natural gas","Wood deforested","Wood reforested","Other"},0),96.3,74.1,77.4,71.5,63.1,56.1,109.6,0,"Add details in comment column"),"Formula")</f>
        <v>Formula</v>
      </c>
      <c r="L18" s="168"/>
      <c r="M18" s="162"/>
      <c r="N18" s="169" t="str">
        <f t="shared" ref="N18:N20" si="7">IFERROR(L18*$K18/1000,"Formula")</f>
        <v>Formula</v>
      </c>
      <c r="O18" s="163"/>
      <c r="P18" s="170"/>
      <c r="Q18" s="162"/>
      <c r="R18" s="162"/>
      <c r="S18" s="162"/>
      <c r="T18" s="171"/>
      <c r="U18" s="168"/>
      <c r="V18" s="170"/>
      <c r="W18" s="168"/>
      <c r="X18" s="162"/>
      <c r="Y18" s="186"/>
      <c r="Z18" s="162"/>
      <c r="AA18" s="172" t="str">
        <f t="shared" ref="AA18:AA20" si="8">IFERROR(W18/Y18,"Formula")</f>
        <v>Formula</v>
      </c>
      <c r="AB18" s="163"/>
      <c r="AC18" s="168"/>
      <c r="AD18" s="170"/>
      <c r="AE18" s="170"/>
    </row>
    <row r="19" spans="2:31" s="8" customFormat="1" ht="30" customHeight="1" x14ac:dyDescent="0.35">
      <c r="B19" s="159"/>
      <c r="C19" s="160" t="s">
        <v>5</v>
      </c>
      <c r="D19" s="161"/>
      <c r="E19" s="162"/>
      <c r="F19" s="163"/>
      <c r="G19" s="162"/>
      <c r="H19" s="164"/>
      <c r="I19" s="165" t="str">
        <f t="shared" si="6"/>
        <v>Formula</v>
      </c>
      <c r="J19" s="166" t="s">
        <v>5</v>
      </c>
      <c r="K19" s="167" t="str">
        <f>IFERROR(CHOOSE(MATCH(J19,{"Coal","Diesel","Fuel oil","Kerosine","LPG","Natural gas","Wood deforested","Wood reforested","Other"},0),96.3,74.1,77.4,71.5,63.1,56.1,109.6,0,"Add details in comment column"),"Formula")</f>
        <v>Formula</v>
      </c>
      <c r="L19" s="168"/>
      <c r="M19" s="162"/>
      <c r="N19" s="169" t="str">
        <f t="shared" si="7"/>
        <v>Formula</v>
      </c>
      <c r="O19" s="163"/>
      <c r="P19" s="170"/>
      <c r="Q19" s="162"/>
      <c r="R19" s="162"/>
      <c r="S19" s="162"/>
      <c r="T19" s="171"/>
      <c r="U19" s="168"/>
      <c r="V19" s="170"/>
      <c r="W19" s="168"/>
      <c r="X19" s="162"/>
      <c r="Y19" s="186"/>
      <c r="Z19" s="162"/>
      <c r="AA19" s="172" t="str">
        <f t="shared" si="8"/>
        <v>Formula</v>
      </c>
      <c r="AB19" s="163"/>
      <c r="AC19" s="168"/>
      <c r="AD19" s="170"/>
      <c r="AE19" s="170"/>
    </row>
    <row r="20" spans="2:31" s="8" customFormat="1" ht="30" customHeight="1" x14ac:dyDescent="0.35">
      <c r="B20" s="159"/>
      <c r="C20" s="160" t="s">
        <v>5</v>
      </c>
      <c r="D20" s="161"/>
      <c r="E20" s="162"/>
      <c r="F20" s="163"/>
      <c r="G20" s="162"/>
      <c r="H20" s="164"/>
      <c r="I20" s="165" t="str">
        <f t="shared" si="6"/>
        <v>Formula</v>
      </c>
      <c r="J20" s="166" t="s">
        <v>5</v>
      </c>
      <c r="K20" s="167" t="str">
        <f>IFERROR(CHOOSE(MATCH(J20,{"Coal","Diesel","Fuel oil","Kerosine","LPG","Natural gas","Wood deforested","Wood reforested","Other"},0),96.3,74.1,77.4,71.5,63.1,56.1,109.6,0,"Add details in comment column"),"Formula")</f>
        <v>Formula</v>
      </c>
      <c r="L20" s="168"/>
      <c r="M20" s="162"/>
      <c r="N20" s="169" t="str">
        <f t="shared" si="7"/>
        <v>Formula</v>
      </c>
      <c r="O20" s="163"/>
      <c r="P20" s="170"/>
      <c r="Q20" s="162"/>
      <c r="R20" s="162"/>
      <c r="S20" s="162"/>
      <c r="T20" s="171"/>
      <c r="U20" s="168"/>
      <c r="V20" s="170"/>
      <c r="W20" s="168"/>
      <c r="X20" s="162"/>
      <c r="Y20" s="186"/>
      <c r="Z20" s="162"/>
      <c r="AA20" s="172" t="str">
        <f t="shared" si="8"/>
        <v>Formula</v>
      </c>
      <c r="AB20" s="163"/>
      <c r="AC20" s="168"/>
      <c r="AD20" s="170"/>
      <c r="AE20" s="170"/>
    </row>
    <row r="21" spans="2:31" s="8" customFormat="1" ht="30" customHeight="1" x14ac:dyDescent="0.35">
      <c r="B21" s="159"/>
      <c r="C21" s="160" t="s">
        <v>5</v>
      </c>
      <c r="D21" s="161"/>
      <c r="E21" s="162"/>
      <c r="F21" s="163"/>
      <c r="G21" s="162"/>
      <c r="H21" s="164"/>
      <c r="I21" s="165" t="str">
        <f t="shared" si="3"/>
        <v>Formula</v>
      </c>
      <c r="J21" s="166" t="s">
        <v>5</v>
      </c>
      <c r="K21" s="167" t="str">
        <f>IFERROR(CHOOSE(MATCH(J21,{"Coal","Diesel","Fuel oil","Kerosine","LPG","Natural gas","Wood deforested","Wood reforested","Other"},0),96.3,74.1,77.4,71.5,63.1,56.1,109.6,0,"Add details in comment column"),"Formula")</f>
        <v>Formula</v>
      </c>
      <c r="L21" s="168"/>
      <c r="M21" s="162"/>
      <c r="N21" s="169" t="str">
        <f t="shared" si="4"/>
        <v>Formula</v>
      </c>
      <c r="O21" s="163"/>
      <c r="P21" s="170"/>
      <c r="Q21" s="162"/>
      <c r="R21" s="162"/>
      <c r="S21" s="162"/>
      <c r="T21" s="171"/>
      <c r="U21" s="168"/>
      <c r="V21" s="170"/>
      <c r="W21" s="168"/>
      <c r="X21" s="162"/>
      <c r="Y21" s="186"/>
      <c r="Z21" s="162"/>
      <c r="AA21" s="172" t="str">
        <f t="shared" si="5"/>
        <v>Formula</v>
      </c>
      <c r="AB21" s="163"/>
      <c r="AC21" s="168"/>
      <c r="AD21" s="170"/>
      <c r="AE21" s="170"/>
    </row>
    <row r="22" spans="2:31" s="8" customFormat="1" ht="30" customHeight="1" x14ac:dyDescent="0.35">
      <c r="B22" s="159"/>
      <c r="C22" s="160" t="s">
        <v>5</v>
      </c>
      <c r="D22" s="161"/>
      <c r="E22" s="162"/>
      <c r="F22" s="163"/>
      <c r="G22" s="162"/>
      <c r="H22" s="164"/>
      <c r="I22" s="165" t="str">
        <f t="shared" si="3"/>
        <v>Formula</v>
      </c>
      <c r="J22" s="166" t="s">
        <v>5</v>
      </c>
      <c r="K22" s="167" t="str">
        <f>IFERROR(CHOOSE(MATCH(J22,{"Coal","Diesel","Fuel oil","Kerosine","LPG","Natural gas","Wood deforested","Wood reforested","Other"},0),96.3,74.1,77.4,71.5,63.1,56.1,109.6,0,"Add details in comment column"),"Formula")</f>
        <v>Formula</v>
      </c>
      <c r="L22" s="168"/>
      <c r="M22" s="162"/>
      <c r="N22" s="169" t="str">
        <f t="shared" si="4"/>
        <v>Formula</v>
      </c>
      <c r="O22" s="163"/>
      <c r="P22" s="170"/>
      <c r="Q22" s="162"/>
      <c r="R22" s="162"/>
      <c r="S22" s="162"/>
      <c r="T22" s="171"/>
      <c r="U22" s="168"/>
      <c r="V22" s="170"/>
      <c r="W22" s="168"/>
      <c r="X22" s="162"/>
      <c r="Y22" s="186"/>
      <c r="Z22" s="162"/>
      <c r="AA22" s="172" t="str">
        <f t="shared" si="5"/>
        <v>Formula</v>
      </c>
      <c r="AB22" s="163"/>
      <c r="AC22" s="168"/>
      <c r="AD22" s="170"/>
      <c r="AE22" s="170"/>
    </row>
    <row r="23" spans="2:31" s="181" customFormat="1" ht="30" customHeight="1" x14ac:dyDescent="0.35">
      <c r="B23" s="173"/>
      <c r="C23" s="160" t="s">
        <v>5</v>
      </c>
      <c r="D23" s="174"/>
      <c r="E23" s="175"/>
      <c r="F23" s="176"/>
      <c r="G23" s="175"/>
      <c r="H23" s="177"/>
      <c r="I23" s="165" t="str">
        <f t="shared" si="3"/>
        <v>Formula</v>
      </c>
      <c r="J23" s="166" t="s">
        <v>5</v>
      </c>
      <c r="K23" s="167" t="str">
        <f>IFERROR(CHOOSE(MATCH(J23,{"Coal","Diesel","Fuel oil","Kerosine","LPG","Natural gas","Wood deforested","Wood reforested","Other"},0),96.3,74.1,77.4,71.5,63.1,56.1,109.6,0,"Add details in comment column"),"Formula")</f>
        <v>Formula</v>
      </c>
      <c r="L23" s="178"/>
      <c r="M23" s="175"/>
      <c r="N23" s="169" t="str">
        <f t="shared" ref="N23:N30" si="9">IFERROR(L23*$K23/1000,"Formula")</f>
        <v>Formula</v>
      </c>
      <c r="O23" s="176"/>
      <c r="P23" s="179"/>
      <c r="Q23" s="175"/>
      <c r="R23" s="175"/>
      <c r="S23" s="175"/>
      <c r="T23" s="180"/>
      <c r="U23" s="178"/>
      <c r="V23" s="179"/>
      <c r="W23" s="178"/>
      <c r="X23" s="175"/>
      <c r="Y23" s="187"/>
      <c r="Z23" s="175"/>
      <c r="AA23" s="172" t="str">
        <f t="shared" si="5"/>
        <v>Formula</v>
      </c>
      <c r="AB23" s="163"/>
      <c r="AC23" s="178"/>
      <c r="AD23" s="179"/>
      <c r="AE23" s="179"/>
    </row>
    <row r="24" spans="2:31" s="181" customFormat="1" ht="30" customHeight="1" x14ac:dyDescent="0.35">
      <c r="B24" s="173"/>
      <c r="C24" s="160" t="s">
        <v>5</v>
      </c>
      <c r="D24" s="174"/>
      <c r="E24" s="175"/>
      <c r="F24" s="176"/>
      <c r="G24" s="175"/>
      <c r="H24" s="177"/>
      <c r="I24" s="165" t="str">
        <f t="shared" si="3"/>
        <v>Formula</v>
      </c>
      <c r="J24" s="166" t="s">
        <v>5</v>
      </c>
      <c r="K24" s="167" t="str">
        <f>IFERROR(CHOOSE(MATCH(J24,{"Coal","Diesel","Fuel oil","Kerosine","LPG","Natural gas","Wood deforested","Wood reforested","Other"},0),96.3,74.1,77.4,71.5,63.1,56.1,109.6,0,"Add details in comment column"),"Formula")</f>
        <v>Formula</v>
      </c>
      <c r="L24" s="178"/>
      <c r="M24" s="175"/>
      <c r="N24" s="169" t="str">
        <f t="shared" si="9"/>
        <v>Formula</v>
      </c>
      <c r="O24" s="176"/>
      <c r="P24" s="179"/>
      <c r="Q24" s="175"/>
      <c r="R24" s="175"/>
      <c r="S24" s="175"/>
      <c r="T24" s="180"/>
      <c r="U24" s="178"/>
      <c r="V24" s="179"/>
      <c r="W24" s="178"/>
      <c r="X24" s="175"/>
      <c r="Y24" s="187"/>
      <c r="Z24" s="175"/>
      <c r="AA24" s="172" t="str">
        <f t="shared" si="5"/>
        <v>Formula</v>
      </c>
      <c r="AB24" s="163"/>
      <c r="AC24" s="178"/>
      <c r="AD24" s="179"/>
      <c r="AE24" s="179"/>
    </row>
    <row r="25" spans="2:31" s="181" customFormat="1" ht="30" customHeight="1" x14ac:dyDescent="0.35">
      <c r="B25" s="173"/>
      <c r="C25" s="160" t="s">
        <v>5</v>
      </c>
      <c r="D25" s="174"/>
      <c r="E25" s="175"/>
      <c r="F25" s="176"/>
      <c r="G25" s="175"/>
      <c r="H25" s="177"/>
      <c r="I25" s="165" t="str">
        <f t="shared" si="3"/>
        <v>Formula</v>
      </c>
      <c r="J25" s="166" t="s">
        <v>5</v>
      </c>
      <c r="K25" s="167" t="str">
        <f>IFERROR(CHOOSE(MATCH(J25,{"Coal","Diesel","Fuel oil","Kerosine","LPG","Natural gas","Wood deforested","Wood reforested","Other"},0),96.3,74.1,77.4,71.5,63.1,56.1,109.6,0,"Add details in comment column"),"Formula")</f>
        <v>Formula</v>
      </c>
      <c r="L25" s="178"/>
      <c r="M25" s="175"/>
      <c r="N25" s="169" t="str">
        <f t="shared" si="9"/>
        <v>Formula</v>
      </c>
      <c r="O25" s="176"/>
      <c r="P25" s="179"/>
      <c r="Q25" s="175"/>
      <c r="R25" s="175"/>
      <c r="S25" s="175"/>
      <c r="T25" s="180"/>
      <c r="U25" s="178"/>
      <c r="V25" s="179"/>
      <c r="W25" s="178"/>
      <c r="X25" s="175"/>
      <c r="Y25" s="187"/>
      <c r="Z25" s="175"/>
      <c r="AA25" s="172" t="str">
        <f t="shared" si="5"/>
        <v>Formula</v>
      </c>
      <c r="AB25" s="163"/>
      <c r="AC25" s="178"/>
      <c r="AD25" s="179"/>
      <c r="AE25" s="179"/>
    </row>
    <row r="26" spans="2:31" s="181" customFormat="1" ht="30" customHeight="1" x14ac:dyDescent="0.35">
      <c r="B26" s="173"/>
      <c r="C26" s="160" t="s">
        <v>5</v>
      </c>
      <c r="D26" s="174"/>
      <c r="E26" s="175"/>
      <c r="F26" s="176"/>
      <c r="G26" s="175"/>
      <c r="H26" s="177"/>
      <c r="I26" s="165" t="str">
        <f t="shared" si="3"/>
        <v>Formula</v>
      </c>
      <c r="J26" s="166" t="s">
        <v>5</v>
      </c>
      <c r="K26" s="167" t="str">
        <f>IFERROR(CHOOSE(MATCH(J26,{"Coal","Diesel","Fuel oil","Kerosine","LPG","Natural gas","Wood deforested","Wood reforested","Other"},0),96.3,74.1,77.4,71.5,63.1,56.1,109.6,0,"Add details in comment column"),"Formula")</f>
        <v>Formula</v>
      </c>
      <c r="L26" s="178"/>
      <c r="M26" s="175"/>
      <c r="N26" s="169" t="str">
        <f t="shared" si="9"/>
        <v>Formula</v>
      </c>
      <c r="O26" s="176"/>
      <c r="P26" s="179"/>
      <c r="Q26" s="175"/>
      <c r="R26" s="175"/>
      <c r="S26" s="175"/>
      <c r="T26" s="180"/>
      <c r="U26" s="178"/>
      <c r="V26" s="179"/>
      <c r="W26" s="178"/>
      <c r="X26" s="175"/>
      <c r="Y26" s="187"/>
      <c r="Z26" s="175"/>
      <c r="AA26" s="172" t="str">
        <f t="shared" si="5"/>
        <v>Formula</v>
      </c>
      <c r="AB26" s="163"/>
      <c r="AC26" s="178"/>
      <c r="AD26" s="179"/>
      <c r="AE26" s="179"/>
    </row>
    <row r="27" spans="2:31" s="181" customFormat="1" ht="30" customHeight="1" x14ac:dyDescent="0.35">
      <c r="B27" s="173"/>
      <c r="C27" s="160" t="s">
        <v>5</v>
      </c>
      <c r="D27" s="174"/>
      <c r="E27" s="175"/>
      <c r="F27" s="176"/>
      <c r="G27" s="175"/>
      <c r="H27" s="177"/>
      <c r="I27" s="165" t="str">
        <f t="shared" ref="I27:I28" si="10">IF(F27*$H27=0,"Formula",F27*$H27)</f>
        <v>Formula</v>
      </c>
      <c r="J27" s="166" t="s">
        <v>5</v>
      </c>
      <c r="K27" s="167" t="str">
        <f>IFERROR(CHOOSE(MATCH(J27,{"Coal","Diesel","Fuel oil","Kerosine","LPG","Natural gas","Wood deforested","Wood reforested","Other"},0),96.3,74.1,77.4,71.5,63.1,56.1,109.6,0,"Add details in comment column"),"Formula")</f>
        <v>Formula</v>
      </c>
      <c r="L27" s="178"/>
      <c r="M27" s="175"/>
      <c r="N27" s="169" t="str">
        <f t="shared" ref="N27:N28" si="11">IFERROR(L27*$K27/1000,"Formula")</f>
        <v>Formula</v>
      </c>
      <c r="O27" s="176"/>
      <c r="P27" s="179"/>
      <c r="Q27" s="175"/>
      <c r="R27" s="175"/>
      <c r="S27" s="175"/>
      <c r="T27" s="180"/>
      <c r="U27" s="178"/>
      <c r="V27" s="179"/>
      <c r="W27" s="178"/>
      <c r="X27" s="175"/>
      <c r="Y27" s="187"/>
      <c r="Z27" s="175"/>
      <c r="AA27" s="172" t="str">
        <f t="shared" ref="AA27:AA28" si="12">IFERROR(W27/Y27,"Formula")</f>
        <v>Formula</v>
      </c>
      <c r="AB27" s="163"/>
      <c r="AC27" s="178"/>
      <c r="AD27" s="179"/>
      <c r="AE27" s="179"/>
    </row>
    <row r="28" spans="2:31" s="181" customFormat="1" ht="30" customHeight="1" x14ac:dyDescent="0.35">
      <c r="B28" s="173"/>
      <c r="C28" s="160" t="s">
        <v>5</v>
      </c>
      <c r="D28" s="174"/>
      <c r="E28" s="175"/>
      <c r="F28" s="176"/>
      <c r="G28" s="175"/>
      <c r="H28" s="177"/>
      <c r="I28" s="165" t="str">
        <f t="shared" si="10"/>
        <v>Formula</v>
      </c>
      <c r="J28" s="166" t="s">
        <v>5</v>
      </c>
      <c r="K28" s="167" t="str">
        <f>IFERROR(CHOOSE(MATCH(J28,{"Coal","Diesel","Fuel oil","Kerosine","LPG","Natural gas","Wood deforested","Wood reforested","Other"},0),96.3,74.1,77.4,71.5,63.1,56.1,109.6,0,"Add details in comment column"),"Formula")</f>
        <v>Formula</v>
      </c>
      <c r="L28" s="178"/>
      <c r="M28" s="175"/>
      <c r="N28" s="169" t="str">
        <f t="shared" si="11"/>
        <v>Formula</v>
      </c>
      <c r="O28" s="176"/>
      <c r="P28" s="179"/>
      <c r="Q28" s="175"/>
      <c r="R28" s="175"/>
      <c r="S28" s="175"/>
      <c r="T28" s="180"/>
      <c r="U28" s="178"/>
      <c r="V28" s="179"/>
      <c r="W28" s="178"/>
      <c r="X28" s="175"/>
      <c r="Y28" s="187"/>
      <c r="Z28" s="175"/>
      <c r="AA28" s="172" t="str">
        <f t="shared" si="12"/>
        <v>Formula</v>
      </c>
      <c r="AB28" s="163"/>
      <c r="AC28" s="178"/>
      <c r="AD28" s="179"/>
      <c r="AE28" s="179"/>
    </row>
    <row r="29" spans="2:31" s="181" customFormat="1" ht="30" customHeight="1" x14ac:dyDescent="0.35">
      <c r="B29" s="173"/>
      <c r="C29" s="160" t="s">
        <v>5</v>
      </c>
      <c r="D29" s="174"/>
      <c r="E29" s="175"/>
      <c r="F29" s="176"/>
      <c r="G29" s="175"/>
      <c r="H29" s="177"/>
      <c r="I29" s="165" t="str">
        <f t="shared" si="3"/>
        <v>Formula</v>
      </c>
      <c r="J29" s="166" t="s">
        <v>5</v>
      </c>
      <c r="K29" s="167" t="str">
        <f>IFERROR(CHOOSE(MATCH(J29,{"Coal","Diesel","Fuel oil","Kerosine","LPG","Natural gas","Wood deforested","Wood reforested","Other"},0),96.3,74.1,77.4,71.5,63.1,56.1,109.6,0,"Add details in comment column"),"Formula")</f>
        <v>Formula</v>
      </c>
      <c r="L29" s="178"/>
      <c r="M29" s="175"/>
      <c r="N29" s="169" t="str">
        <f t="shared" si="9"/>
        <v>Formula</v>
      </c>
      <c r="O29" s="176"/>
      <c r="P29" s="179"/>
      <c r="Q29" s="175"/>
      <c r="R29" s="175"/>
      <c r="S29" s="175"/>
      <c r="T29" s="180"/>
      <c r="U29" s="178"/>
      <c r="V29" s="179"/>
      <c r="W29" s="178"/>
      <c r="X29" s="175"/>
      <c r="Y29" s="187"/>
      <c r="Z29" s="175"/>
      <c r="AA29" s="172" t="str">
        <f t="shared" si="5"/>
        <v>Formula</v>
      </c>
      <c r="AB29" s="163"/>
      <c r="AC29" s="178"/>
      <c r="AD29" s="179"/>
      <c r="AE29" s="179"/>
    </row>
    <row r="30" spans="2:31" s="181" customFormat="1" ht="30" customHeight="1" x14ac:dyDescent="0.35">
      <c r="B30" s="173"/>
      <c r="C30" s="160" t="s">
        <v>5</v>
      </c>
      <c r="D30" s="174"/>
      <c r="E30" s="175"/>
      <c r="F30" s="176"/>
      <c r="G30" s="175"/>
      <c r="H30" s="177"/>
      <c r="I30" s="165" t="str">
        <f t="shared" si="3"/>
        <v>Formula</v>
      </c>
      <c r="J30" s="166" t="s">
        <v>5</v>
      </c>
      <c r="K30" s="167" t="str">
        <f>IFERROR(CHOOSE(MATCH(J30,{"Coal","Diesel","Fuel oil","Kerosine","LPG","Natural gas","Wood deforested","Wood reforested","Other"},0),96.3,74.1,77.4,71.5,63.1,56.1,109.6,0,"Add details in comment column"),"Formula")</f>
        <v>Formula</v>
      </c>
      <c r="L30" s="178"/>
      <c r="M30" s="175"/>
      <c r="N30" s="169" t="str">
        <f t="shared" si="9"/>
        <v>Formula</v>
      </c>
      <c r="O30" s="176"/>
      <c r="P30" s="179"/>
      <c r="Q30" s="175"/>
      <c r="R30" s="175"/>
      <c r="S30" s="175"/>
      <c r="T30" s="180"/>
      <c r="U30" s="178"/>
      <c r="V30" s="179"/>
      <c r="W30" s="178"/>
      <c r="X30" s="175"/>
      <c r="Y30" s="187"/>
      <c r="Z30" s="175"/>
      <c r="AA30" s="172" t="str">
        <f t="shared" si="5"/>
        <v>Formula</v>
      </c>
      <c r="AB30" s="163"/>
      <c r="AC30" s="178"/>
      <c r="AD30" s="179"/>
      <c r="AE30" s="179"/>
    </row>
    <row r="31" spans="2:31" s="8" customFormat="1" ht="30" customHeight="1" x14ac:dyDescent="0.35">
      <c r="B31" s="159"/>
      <c r="C31" s="160" t="s">
        <v>5</v>
      </c>
      <c r="D31" s="161"/>
      <c r="E31" s="162"/>
      <c r="F31" s="163"/>
      <c r="G31" s="162"/>
      <c r="H31" s="164"/>
      <c r="I31" s="165" t="str">
        <f>IF(F31*$H31=0,"Formula",F31*$H31)</f>
        <v>Formula</v>
      </c>
      <c r="J31" s="166" t="s">
        <v>5</v>
      </c>
      <c r="K31" s="167" t="str">
        <f>IFERROR(CHOOSE(MATCH(J31,{"Coal","Diesel","Fuel oil","Kerosine","LPG","Natural gas","Wood deforested","Wood reforested","Other"},0),96.3,74.1,77.4,71.5,63.1,56.1,109.6,0,"Add details in comment column"),"Formula")</f>
        <v>Formula</v>
      </c>
      <c r="L31" s="168"/>
      <c r="M31" s="162"/>
      <c r="N31" s="169" t="str">
        <f>IFERROR(L31*$K31/1000,"Formula")</f>
        <v>Formula</v>
      </c>
      <c r="O31" s="163"/>
      <c r="P31" s="170"/>
      <c r="Q31" s="162"/>
      <c r="R31" s="162"/>
      <c r="S31" s="162"/>
      <c r="T31" s="171"/>
      <c r="U31" s="168"/>
      <c r="V31" s="170"/>
      <c r="W31" s="168"/>
      <c r="X31" s="162"/>
      <c r="Y31" s="186"/>
      <c r="Z31" s="162"/>
      <c r="AA31" s="172" t="str">
        <f>IFERROR(W31/Y31,"Formula")</f>
        <v>Formula</v>
      </c>
      <c r="AB31" s="163"/>
      <c r="AC31" s="168"/>
      <c r="AD31" s="170"/>
      <c r="AE31" s="170"/>
    </row>
    <row r="32" spans="2:31" s="8" customFormat="1" ht="30" customHeight="1" x14ac:dyDescent="0.35">
      <c r="B32" s="159"/>
      <c r="C32" s="160" t="s">
        <v>5</v>
      </c>
      <c r="D32" s="161"/>
      <c r="E32" s="162"/>
      <c r="F32" s="163"/>
      <c r="G32" s="162"/>
      <c r="H32" s="164"/>
      <c r="I32" s="165" t="str">
        <f t="shared" ref="I32:I46" si="13">IF(F32*$H32=0,"Formula",F32*$H32)</f>
        <v>Formula</v>
      </c>
      <c r="J32" s="166" t="s">
        <v>5</v>
      </c>
      <c r="K32" s="167" t="str">
        <f>IFERROR(CHOOSE(MATCH(J32,{"Coal","Diesel","Fuel oil","Kerosine","LPG","Natural gas","Wood deforested","Wood reforested","Other"},0),96.3,74.1,77.4,71.5,63.1,56.1,109.6,0,"Add details in comment column"),"Formula")</f>
        <v>Formula</v>
      </c>
      <c r="L32" s="168"/>
      <c r="M32" s="162"/>
      <c r="N32" s="169" t="str">
        <f t="shared" ref="N32:N46" si="14">IFERROR(L32*$K32/1000,"Formula")</f>
        <v>Formula</v>
      </c>
      <c r="O32" s="163"/>
      <c r="P32" s="170"/>
      <c r="Q32" s="162"/>
      <c r="R32" s="162"/>
      <c r="S32" s="162"/>
      <c r="T32" s="171"/>
      <c r="U32" s="168"/>
      <c r="V32" s="170"/>
      <c r="W32" s="168"/>
      <c r="X32" s="162"/>
      <c r="Y32" s="186"/>
      <c r="Z32" s="162"/>
      <c r="AA32" s="172" t="str">
        <f>IFERROR(W32/Y32,"Formula")</f>
        <v>Formula</v>
      </c>
      <c r="AB32" s="163"/>
      <c r="AC32" s="168"/>
      <c r="AD32" s="170"/>
      <c r="AE32" s="170"/>
    </row>
    <row r="33" spans="1:31" s="8" customFormat="1" ht="30" customHeight="1" x14ac:dyDescent="0.35">
      <c r="B33" s="159"/>
      <c r="C33" s="160" t="s">
        <v>5</v>
      </c>
      <c r="D33" s="161"/>
      <c r="E33" s="162"/>
      <c r="F33" s="163"/>
      <c r="G33" s="162"/>
      <c r="H33" s="164"/>
      <c r="I33" s="165" t="str">
        <f t="shared" si="13"/>
        <v>Formula</v>
      </c>
      <c r="J33" s="166" t="s">
        <v>5</v>
      </c>
      <c r="K33" s="167" t="str">
        <f>IFERROR(CHOOSE(MATCH(J33,{"Coal","Diesel","Fuel oil","Kerosine","LPG","Natural gas","Wood deforested","Wood reforested","Other"},0),96.3,74.1,77.4,71.5,63.1,56.1,109.6,0,"Add details in comment column"),"Formula")</f>
        <v>Formula</v>
      </c>
      <c r="L33" s="168"/>
      <c r="M33" s="162"/>
      <c r="N33" s="169" t="str">
        <f t="shared" si="14"/>
        <v>Formula</v>
      </c>
      <c r="O33" s="163"/>
      <c r="P33" s="170"/>
      <c r="Q33" s="162"/>
      <c r="R33" s="162"/>
      <c r="S33" s="162"/>
      <c r="T33" s="171"/>
      <c r="U33" s="168"/>
      <c r="V33" s="170"/>
      <c r="W33" s="168"/>
      <c r="X33" s="162"/>
      <c r="Y33" s="186"/>
      <c r="Z33" s="162"/>
      <c r="AA33" s="172" t="str">
        <f t="shared" ref="AA33:AA46" si="15">IFERROR(W33/Y33,"Formula")</f>
        <v>Formula</v>
      </c>
      <c r="AB33" s="163"/>
      <c r="AC33" s="168"/>
      <c r="AD33" s="170"/>
      <c r="AE33" s="170"/>
    </row>
    <row r="34" spans="1:31" s="8" customFormat="1" ht="30" customHeight="1" x14ac:dyDescent="0.35">
      <c r="B34" s="159"/>
      <c r="C34" s="160" t="s">
        <v>5</v>
      </c>
      <c r="D34" s="161"/>
      <c r="E34" s="162"/>
      <c r="F34" s="163"/>
      <c r="G34" s="162"/>
      <c r="H34" s="164"/>
      <c r="I34" s="165" t="str">
        <f t="shared" si="13"/>
        <v>Formula</v>
      </c>
      <c r="J34" s="166" t="s">
        <v>5</v>
      </c>
      <c r="K34" s="167" t="str">
        <f>IFERROR(CHOOSE(MATCH(J34,{"Coal","Diesel","Fuel oil","Kerosine","LPG","Natural gas","Wood deforested","Wood reforested","Other"},0),96.3,74.1,77.4,71.5,63.1,56.1,109.6,0,"Add details in comment column"),"Formula")</f>
        <v>Formula</v>
      </c>
      <c r="L34" s="168"/>
      <c r="M34" s="162"/>
      <c r="N34" s="169" t="str">
        <f t="shared" si="14"/>
        <v>Formula</v>
      </c>
      <c r="O34" s="163"/>
      <c r="P34" s="170"/>
      <c r="Q34" s="162"/>
      <c r="R34" s="162"/>
      <c r="S34" s="162"/>
      <c r="T34" s="171"/>
      <c r="U34" s="168"/>
      <c r="V34" s="170"/>
      <c r="W34" s="168"/>
      <c r="X34" s="162"/>
      <c r="Y34" s="186"/>
      <c r="Z34" s="162"/>
      <c r="AA34" s="172" t="str">
        <f t="shared" si="15"/>
        <v>Formula</v>
      </c>
      <c r="AB34" s="163"/>
      <c r="AC34" s="168"/>
      <c r="AD34" s="170"/>
      <c r="AE34" s="170"/>
    </row>
    <row r="35" spans="1:31" s="8" customFormat="1" ht="30" customHeight="1" x14ac:dyDescent="0.35">
      <c r="B35" s="159"/>
      <c r="C35" s="160" t="s">
        <v>5</v>
      </c>
      <c r="D35" s="161"/>
      <c r="E35" s="162"/>
      <c r="F35" s="163"/>
      <c r="G35" s="162"/>
      <c r="H35" s="164"/>
      <c r="I35" s="165" t="str">
        <f t="shared" si="13"/>
        <v>Formula</v>
      </c>
      <c r="J35" s="166" t="s">
        <v>5</v>
      </c>
      <c r="K35" s="167" t="str">
        <f>IFERROR(CHOOSE(MATCH(J35,{"Coal","Diesel","Fuel oil","Kerosine","LPG","Natural gas","Wood deforested","Wood reforested","Other"},0),96.3,74.1,77.4,71.5,63.1,56.1,109.6,0,"Add details in comment column"),"Formula")</f>
        <v>Formula</v>
      </c>
      <c r="L35" s="168"/>
      <c r="M35" s="162"/>
      <c r="N35" s="169" t="str">
        <f t="shared" si="14"/>
        <v>Formula</v>
      </c>
      <c r="O35" s="163"/>
      <c r="P35" s="170"/>
      <c r="Q35" s="162"/>
      <c r="R35" s="162"/>
      <c r="S35" s="162"/>
      <c r="T35" s="171"/>
      <c r="U35" s="168"/>
      <c r="V35" s="170"/>
      <c r="W35" s="168"/>
      <c r="X35" s="162"/>
      <c r="Y35" s="186"/>
      <c r="Z35" s="162"/>
      <c r="AA35" s="172" t="str">
        <f t="shared" si="15"/>
        <v>Formula</v>
      </c>
      <c r="AB35" s="163"/>
      <c r="AC35" s="168"/>
      <c r="AD35" s="170"/>
      <c r="AE35" s="170"/>
    </row>
    <row r="36" spans="1:31" s="8" customFormat="1" ht="30" customHeight="1" x14ac:dyDescent="0.35">
      <c r="B36" s="159"/>
      <c r="C36" s="160" t="s">
        <v>5</v>
      </c>
      <c r="D36" s="161"/>
      <c r="E36" s="162"/>
      <c r="F36" s="163"/>
      <c r="G36" s="162"/>
      <c r="H36" s="164"/>
      <c r="I36" s="165" t="str">
        <f t="shared" si="13"/>
        <v>Formula</v>
      </c>
      <c r="J36" s="166" t="s">
        <v>5</v>
      </c>
      <c r="K36" s="167" t="str">
        <f>IFERROR(CHOOSE(MATCH(J36,{"Coal","Diesel","Fuel oil","Kerosine","LPG","Natural gas","Wood deforested","Wood reforested","Other"},0),96.3,74.1,77.4,71.5,63.1,56.1,109.6,0,"Add details in comment column"),"Formula")</f>
        <v>Formula</v>
      </c>
      <c r="L36" s="168"/>
      <c r="M36" s="162"/>
      <c r="N36" s="169" t="str">
        <f t="shared" si="14"/>
        <v>Formula</v>
      </c>
      <c r="O36" s="163"/>
      <c r="P36" s="170"/>
      <c r="Q36" s="162"/>
      <c r="R36" s="162"/>
      <c r="S36" s="162"/>
      <c r="T36" s="171"/>
      <c r="U36" s="168"/>
      <c r="V36" s="170"/>
      <c r="W36" s="168"/>
      <c r="X36" s="162"/>
      <c r="Y36" s="186"/>
      <c r="Z36" s="162"/>
      <c r="AA36" s="172" t="str">
        <f t="shared" si="15"/>
        <v>Formula</v>
      </c>
      <c r="AB36" s="163"/>
      <c r="AC36" s="168"/>
      <c r="AD36" s="170"/>
      <c r="AE36" s="170"/>
    </row>
    <row r="37" spans="1:31" s="8" customFormat="1" ht="30" customHeight="1" x14ac:dyDescent="0.35">
      <c r="B37" s="159"/>
      <c r="C37" s="160" t="s">
        <v>5</v>
      </c>
      <c r="D37" s="161"/>
      <c r="E37" s="162"/>
      <c r="F37" s="163"/>
      <c r="G37" s="162"/>
      <c r="H37" s="164"/>
      <c r="I37" s="165" t="str">
        <f t="shared" si="13"/>
        <v>Formula</v>
      </c>
      <c r="J37" s="166" t="s">
        <v>5</v>
      </c>
      <c r="K37" s="167" t="str">
        <f>IFERROR(CHOOSE(MATCH(J37,{"Coal","Diesel","Fuel oil","Kerosine","LPG","Natural gas","Wood deforested","Wood reforested","Other"},0),96.3,74.1,77.4,71.5,63.1,56.1,109.6,0,"Add details in comment column"),"Formula")</f>
        <v>Formula</v>
      </c>
      <c r="L37" s="168"/>
      <c r="M37" s="162"/>
      <c r="N37" s="169" t="str">
        <f t="shared" si="14"/>
        <v>Formula</v>
      </c>
      <c r="O37" s="163"/>
      <c r="P37" s="170"/>
      <c r="Q37" s="162"/>
      <c r="R37" s="162"/>
      <c r="S37" s="162"/>
      <c r="T37" s="171"/>
      <c r="U37" s="168"/>
      <c r="V37" s="170"/>
      <c r="W37" s="168"/>
      <c r="X37" s="162"/>
      <c r="Y37" s="186"/>
      <c r="Z37" s="162"/>
      <c r="AA37" s="172" t="str">
        <f t="shared" si="15"/>
        <v>Formula</v>
      </c>
      <c r="AB37" s="163"/>
      <c r="AC37" s="168"/>
      <c r="AD37" s="170"/>
      <c r="AE37" s="170"/>
    </row>
    <row r="38" spans="1:31" s="8" customFormat="1" ht="30" customHeight="1" x14ac:dyDescent="0.25">
      <c r="B38" s="159"/>
      <c r="C38" s="160" t="s">
        <v>5</v>
      </c>
      <c r="D38" s="161"/>
      <c r="E38" s="162"/>
      <c r="F38" s="163"/>
      <c r="G38" s="162"/>
      <c r="H38" s="164"/>
      <c r="I38" s="165" t="str">
        <f t="shared" si="13"/>
        <v>Formula</v>
      </c>
      <c r="J38" s="166" t="s">
        <v>5</v>
      </c>
      <c r="K38" s="167" t="str">
        <f>IFERROR(CHOOSE(MATCH(J38,{"Coal","Diesel","Fuel oil","Kerosine","LPG","Natural gas","Wood deforested","Wood reforested","Other"},0),96.3,74.1,77.4,71.5,63.1,56.1,109.6,0,"Add details in comment column"),"Formula")</f>
        <v>Formula</v>
      </c>
      <c r="L38" s="168"/>
      <c r="M38" s="162"/>
      <c r="N38" s="169" t="str">
        <f t="shared" si="14"/>
        <v>Formula</v>
      </c>
      <c r="O38" s="163"/>
      <c r="P38" s="170"/>
      <c r="Q38" s="162"/>
      <c r="R38" s="162"/>
      <c r="S38" s="162"/>
      <c r="T38" s="171"/>
      <c r="U38" s="168"/>
      <c r="V38" s="170"/>
      <c r="W38" s="168"/>
      <c r="X38" s="162"/>
      <c r="Y38" s="186"/>
      <c r="Z38" s="162"/>
      <c r="AA38" s="172" t="str">
        <f t="shared" si="15"/>
        <v>Formula</v>
      </c>
      <c r="AB38" s="163"/>
      <c r="AC38" s="168"/>
      <c r="AD38" s="170"/>
      <c r="AE38" s="170"/>
    </row>
    <row r="39" spans="1:31" s="181" customFormat="1" ht="30" customHeight="1" x14ac:dyDescent="0.25">
      <c r="A39" s="8"/>
      <c r="B39" s="173"/>
      <c r="C39" s="160" t="s">
        <v>5</v>
      </c>
      <c r="D39" s="174"/>
      <c r="E39" s="175"/>
      <c r="F39" s="176"/>
      <c r="G39" s="175"/>
      <c r="H39" s="177"/>
      <c r="I39" s="165" t="str">
        <f t="shared" si="13"/>
        <v>Formula</v>
      </c>
      <c r="J39" s="166" t="s">
        <v>5</v>
      </c>
      <c r="K39" s="167" t="str">
        <f>IFERROR(CHOOSE(MATCH(J39,{"Coal","Diesel","Fuel oil","Kerosine","LPG","Natural gas","Wood deforested","Wood reforested","Other"},0),96.3,74.1,77.4,71.5,63.1,56.1,109.6,0,"Add details in comment column"),"Formula")</f>
        <v>Formula</v>
      </c>
      <c r="L39" s="178"/>
      <c r="M39" s="175"/>
      <c r="N39" s="169" t="str">
        <f t="shared" si="14"/>
        <v>Formula</v>
      </c>
      <c r="O39" s="176"/>
      <c r="P39" s="179"/>
      <c r="Q39" s="175"/>
      <c r="R39" s="175"/>
      <c r="S39" s="175"/>
      <c r="T39" s="180"/>
      <c r="U39" s="178"/>
      <c r="V39" s="179"/>
      <c r="W39" s="178"/>
      <c r="X39" s="175"/>
      <c r="Y39" s="187"/>
      <c r="Z39" s="175"/>
      <c r="AA39" s="172" t="str">
        <f t="shared" si="15"/>
        <v>Formula</v>
      </c>
      <c r="AB39" s="163"/>
      <c r="AC39" s="178"/>
      <c r="AD39" s="179"/>
      <c r="AE39" s="179"/>
    </row>
    <row r="40" spans="1:31" s="181" customFormat="1" ht="30" customHeight="1" x14ac:dyDescent="0.25">
      <c r="A40" s="8"/>
      <c r="B40" s="173"/>
      <c r="C40" s="160" t="s">
        <v>5</v>
      </c>
      <c r="D40" s="174"/>
      <c r="E40" s="175"/>
      <c r="F40" s="176"/>
      <c r="G40" s="175"/>
      <c r="H40" s="177"/>
      <c r="I40" s="165" t="str">
        <f t="shared" si="13"/>
        <v>Formula</v>
      </c>
      <c r="J40" s="166" t="s">
        <v>5</v>
      </c>
      <c r="K40" s="167" t="str">
        <f>IFERROR(CHOOSE(MATCH(J40,{"Coal","Diesel","Fuel oil","Kerosine","LPG","Natural gas","Wood deforested","Wood reforested","Other"},0),96.3,74.1,77.4,71.5,63.1,56.1,109.6,0,"Add details in comment column"),"Formula")</f>
        <v>Formula</v>
      </c>
      <c r="L40" s="178"/>
      <c r="M40" s="175"/>
      <c r="N40" s="169" t="str">
        <f t="shared" si="14"/>
        <v>Formula</v>
      </c>
      <c r="O40" s="176"/>
      <c r="P40" s="179"/>
      <c r="Q40" s="175"/>
      <c r="R40" s="175"/>
      <c r="S40" s="175"/>
      <c r="T40" s="180"/>
      <c r="U40" s="178"/>
      <c r="V40" s="179"/>
      <c r="W40" s="178"/>
      <c r="X40" s="175"/>
      <c r="Y40" s="187"/>
      <c r="Z40" s="175"/>
      <c r="AA40" s="172" t="str">
        <f t="shared" si="15"/>
        <v>Formula</v>
      </c>
      <c r="AB40" s="163"/>
      <c r="AC40" s="178"/>
      <c r="AD40" s="179"/>
      <c r="AE40" s="179"/>
    </row>
    <row r="41" spans="1:31" s="181" customFormat="1" ht="30" customHeight="1" x14ac:dyDescent="0.25">
      <c r="A41" s="8"/>
      <c r="B41" s="173"/>
      <c r="C41" s="160" t="s">
        <v>5</v>
      </c>
      <c r="D41" s="174"/>
      <c r="E41" s="175"/>
      <c r="F41" s="176"/>
      <c r="G41" s="175"/>
      <c r="H41" s="177"/>
      <c r="I41" s="165" t="str">
        <f t="shared" si="13"/>
        <v>Formula</v>
      </c>
      <c r="J41" s="166" t="s">
        <v>5</v>
      </c>
      <c r="K41" s="167" t="str">
        <f>IFERROR(CHOOSE(MATCH(J41,{"Coal","Diesel","Fuel oil","Kerosine","LPG","Natural gas","Wood deforested","Wood reforested","Other"},0),96.3,74.1,77.4,71.5,63.1,56.1,109.6,0,"Add details in comment column"),"Formula")</f>
        <v>Formula</v>
      </c>
      <c r="L41" s="178"/>
      <c r="M41" s="175"/>
      <c r="N41" s="169" t="str">
        <f t="shared" si="14"/>
        <v>Formula</v>
      </c>
      <c r="O41" s="176"/>
      <c r="P41" s="179"/>
      <c r="Q41" s="175"/>
      <c r="R41" s="175"/>
      <c r="S41" s="175"/>
      <c r="T41" s="180"/>
      <c r="U41" s="178"/>
      <c r="V41" s="179"/>
      <c r="W41" s="178"/>
      <c r="X41" s="175"/>
      <c r="Y41" s="187"/>
      <c r="Z41" s="175"/>
      <c r="AA41" s="172" t="str">
        <f t="shared" si="15"/>
        <v>Formula</v>
      </c>
      <c r="AB41" s="163"/>
      <c r="AC41" s="178"/>
      <c r="AD41" s="179"/>
      <c r="AE41" s="179"/>
    </row>
    <row r="42" spans="1:31" s="181" customFormat="1" ht="30" customHeight="1" x14ac:dyDescent="0.25">
      <c r="A42" s="8"/>
      <c r="B42" s="173"/>
      <c r="C42" s="160" t="s">
        <v>5</v>
      </c>
      <c r="D42" s="174"/>
      <c r="E42" s="175"/>
      <c r="F42" s="176"/>
      <c r="G42" s="175"/>
      <c r="H42" s="177"/>
      <c r="I42" s="165" t="str">
        <f t="shared" si="13"/>
        <v>Formula</v>
      </c>
      <c r="J42" s="166" t="s">
        <v>5</v>
      </c>
      <c r="K42" s="167" t="str">
        <f>IFERROR(CHOOSE(MATCH(J42,{"Coal","Diesel","Fuel oil","Kerosine","LPG","Natural gas","Wood deforested","Wood reforested","Other"},0),96.3,74.1,77.4,71.5,63.1,56.1,109.6,0,"Add details in comment column"),"Formula")</f>
        <v>Formula</v>
      </c>
      <c r="L42" s="178"/>
      <c r="M42" s="175"/>
      <c r="N42" s="169" t="str">
        <f t="shared" si="14"/>
        <v>Formula</v>
      </c>
      <c r="O42" s="176"/>
      <c r="P42" s="179"/>
      <c r="Q42" s="175"/>
      <c r="R42" s="175"/>
      <c r="S42" s="175"/>
      <c r="T42" s="180"/>
      <c r="U42" s="178"/>
      <c r="V42" s="179"/>
      <c r="W42" s="178"/>
      <c r="X42" s="175"/>
      <c r="Y42" s="187"/>
      <c r="Z42" s="175"/>
      <c r="AA42" s="172" t="str">
        <f t="shared" si="15"/>
        <v>Formula</v>
      </c>
      <c r="AB42" s="163"/>
      <c r="AC42" s="178"/>
      <c r="AD42" s="179"/>
      <c r="AE42" s="179"/>
    </row>
    <row r="43" spans="1:31" s="181" customFormat="1" ht="30" customHeight="1" x14ac:dyDescent="0.25">
      <c r="A43" s="8"/>
      <c r="B43" s="173"/>
      <c r="C43" s="160" t="s">
        <v>5</v>
      </c>
      <c r="D43" s="174"/>
      <c r="E43" s="175"/>
      <c r="F43" s="176"/>
      <c r="G43" s="175"/>
      <c r="H43" s="177"/>
      <c r="I43" s="165" t="str">
        <f t="shared" si="13"/>
        <v>Formula</v>
      </c>
      <c r="J43" s="166" t="s">
        <v>5</v>
      </c>
      <c r="K43" s="167" t="str">
        <f>IFERROR(CHOOSE(MATCH(J43,{"Coal","Diesel","Fuel oil","Kerosine","LPG","Natural gas","Wood deforested","Wood reforested","Other"},0),96.3,74.1,77.4,71.5,63.1,56.1,109.6,0,"Add details in comment column"),"Formula")</f>
        <v>Formula</v>
      </c>
      <c r="L43" s="178"/>
      <c r="M43" s="175"/>
      <c r="N43" s="169" t="str">
        <f t="shared" si="14"/>
        <v>Formula</v>
      </c>
      <c r="O43" s="176"/>
      <c r="P43" s="179"/>
      <c r="Q43" s="175"/>
      <c r="R43" s="175"/>
      <c r="S43" s="175"/>
      <c r="T43" s="180"/>
      <c r="U43" s="178"/>
      <c r="V43" s="179"/>
      <c r="W43" s="178"/>
      <c r="X43" s="175"/>
      <c r="Y43" s="187"/>
      <c r="Z43" s="175"/>
      <c r="AA43" s="172" t="str">
        <f t="shared" si="15"/>
        <v>Formula</v>
      </c>
      <c r="AB43" s="163"/>
      <c r="AC43" s="178"/>
      <c r="AD43" s="179"/>
      <c r="AE43" s="179"/>
    </row>
    <row r="44" spans="1:31" s="181" customFormat="1" ht="30" customHeight="1" x14ac:dyDescent="0.25">
      <c r="A44" s="8"/>
      <c r="B44" s="173"/>
      <c r="C44" s="160" t="s">
        <v>5</v>
      </c>
      <c r="D44" s="174"/>
      <c r="E44" s="175"/>
      <c r="F44" s="176"/>
      <c r="G44" s="175"/>
      <c r="H44" s="177"/>
      <c r="I44" s="165" t="str">
        <f t="shared" si="13"/>
        <v>Formula</v>
      </c>
      <c r="J44" s="166" t="s">
        <v>5</v>
      </c>
      <c r="K44" s="167" t="str">
        <f>IFERROR(CHOOSE(MATCH(J44,{"Coal","Diesel","Fuel oil","Kerosine","LPG","Natural gas","Wood deforested","Wood reforested","Other"},0),96.3,74.1,77.4,71.5,63.1,56.1,109.6,0,"Add details in comment column"),"Formula")</f>
        <v>Formula</v>
      </c>
      <c r="L44" s="178"/>
      <c r="M44" s="175"/>
      <c r="N44" s="169" t="str">
        <f t="shared" si="14"/>
        <v>Formula</v>
      </c>
      <c r="O44" s="176"/>
      <c r="P44" s="179"/>
      <c r="Q44" s="175"/>
      <c r="R44" s="175"/>
      <c r="S44" s="175"/>
      <c r="T44" s="180"/>
      <c r="U44" s="178"/>
      <c r="V44" s="179"/>
      <c r="W44" s="178"/>
      <c r="X44" s="175"/>
      <c r="Y44" s="187"/>
      <c r="Z44" s="175"/>
      <c r="AA44" s="172" t="str">
        <f t="shared" si="15"/>
        <v>Formula</v>
      </c>
      <c r="AB44" s="163"/>
      <c r="AC44" s="178"/>
      <c r="AD44" s="179"/>
      <c r="AE44" s="179"/>
    </row>
    <row r="45" spans="1:31" s="181" customFormat="1" ht="30" customHeight="1" x14ac:dyDescent="0.25">
      <c r="A45" s="8"/>
      <c r="B45" s="173"/>
      <c r="C45" s="160" t="s">
        <v>5</v>
      </c>
      <c r="D45" s="174"/>
      <c r="E45" s="175"/>
      <c r="F45" s="176"/>
      <c r="G45" s="175"/>
      <c r="H45" s="177"/>
      <c r="I45" s="165" t="str">
        <f t="shared" si="13"/>
        <v>Formula</v>
      </c>
      <c r="J45" s="166" t="s">
        <v>5</v>
      </c>
      <c r="K45" s="167" t="str">
        <f>IFERROR(CHOOSE(MATCH(J45,{"Coal","Diesel","Fuel oil","Kerosine","LPG","Natural gas","Wood deforested","Wood reforested","Other"},0),96.3,74.1,77.4,71.5,63.1,56.1,109.6,0,"Add details in comment column"),"Formula")</f>
        <v>Formula</v>
      </c>
      <c r="L45" s="178"/>
      <c r="M45" s="175"/>
      <c r="N45" s="169" t="str">
        <f t="shared" si="14"/>
        <v>Formula</v>
      </c>
      <c r="O45" s="176"/>
      <c r="P45" s="179"/>
      <c r="Q45" s="175"/>
      <c r="R45" s="175"/>
      <c r="S45" s="175"/>
      <c r="T45" s="180"/>
      <c r="U45" s="178"/>
      <c r="V45" s="179"/>
      <c r="W45" s="178"/>
      <c r="X45" s="175"/>
      <c r="Y45" s="187"/>
      <c r="Z45" s="175"/>
      <c r="AA45" s="172" t="str">
        <f t="shared" si="15"/>
        <v>Formula</v>
      </c>
      <c r="AB45" s="163"/>
      <c r="AC45" s="178"/>
      <c r="AD45" s="179"/>
      <c r="AE45" s="179"/>
    </row>
    <row r="46" spans="1:31" s="181" customFormat="1" ht="30" customHeight="1" x14ac:dyDescent="0.25">
      <c r="A46" s="8"/>
      <c r="B46" s="173"/>
      <c r="C46" s="160" t="s">
        <v>5</v>
      </c>
      <c r="D46" s="174"/>
      <c r="E46" s="175"/>
      <c r="F46" s="176"/>
      <c r="G46" s="175"/>
      <c r="H46" s="177"/>
      <c r="I46" s="165" t="str">
        <f t="shared" si="13"/>
        <v>Formula</v>
      </c>
      <c r="J46" s="166" t="s">
        <v>5</v>
      </c>
      <c r="K46" s="167" t="str">
        <f>IFERROR(CHOOSE(MATCH(J46,{"Coal","Diesel","Fuel oil","Kerosine","LPG","Natural gas","Wood deforested","Wood reforested","Other"},0),96.3,74.1,77.4,71.5,63.1,56.1,109.6,0,"Add details in comment column"),"Formula")</f>
        <v>Formula</v>
      </c>
      <c r="L46" s="178"/>
      <c r="M46" s="175"/>
      <c r="N46" s="169" t="str">
        <f t="shared" si="14"/>
        <v>Formula</v>
      </c>
      <c r="O46" s="176"/>
      <c r="P46" s="179"/>
      <c r="Q46" s="175"/>
      <c r="R46" s="175"/>
      <c r="S46" s="175"/>
      <c r="T46" s="180"/>
      <c r="U46" s="178"/>
      <c r="V46" s="179"/>
      <c r="W46" s="178"/>
      <c r="X46" s="175"/>
      <c r="Y46" s="187"/>
      <c r="Z46" s="175"/>
      <c r="AA46" s="172" t="str">
        <f t="shared" si="15"/>
        <v>Formula</v>
      </c>
      <c r="AB46" s="163"/>
      <c r="AC46" s="178"/>
      <c r="AD46" s="179"/>
      <c r="AE46" s="179"/>
    </row>
    <row r="47" spans="1:31" s="8" customFormat="1" ht="30" customHeight="1" x14ac:dyDescent="0.25">
      <c r="B47" s="159"/>
      <c r="C47" s="160" t="s">
        <v>5</v>
      </c>
      <c r="D47" s="161"/>
      <c r="E47" s="162"/>
      <c r="F47" s="163"/>
      <c r="G47" s="162"/>
      <c r="H47" s="164"/>
      <c r="I47" s="165" t="str">
        <f>IF(F47*$H47=0,"Formula",F47*$H47)</f>
        <v>Formula</v>
      </c>
      <c r="J47" s="166" t="s">
        <v>5</v>
      </c>
      <c r="K47" s="167" t="str">
        <f>IFERROR(CHOOSE(MATCH(J47,{"Coal","Diesel","Fuel oil","Kerosine","LPG","Natural gas","Wood deforested","Wood reforested","Other"},0),96.3,74.1,77.4,71.5,63.1,56.1,109.6,0,"Add details in comment column"),"Formula")</f>
        <v>Formula</v>
      </c>
      <c r="L47" s="168"/>
      <c r="M47" s="162"/>
      <c r="N47" s="169" t="str">
        <f>IFERROR(L47*$K47/1000,"Formula")</f>
        <v>Formula</v>
      </c>
      <c r="O47" s="163"/>
      <c r="P47" s="170"/>
      <c r="Q47" s="162"/>
      <c r="R47" s="162"/>
      <c r="S47" s="162"/>
      <c r="T47" s="171"/>
      <c r="U47" s="168"/>
      <c r="V47" s="170"/>
      <c r="W47" s="168"/>
      <c r="X47" s="162"/>
      <c r="Y47" s="186"/>
      <c r="Z47" s="162"/>
      <c r="AA47" s="172" t="str">
        <f>IFERROR(W47/Y47,"Formula")</f>
        <v>Formula</v>
      </c>
      <c r="AB47" s="163"/>
      <c r="AC47" s="168"/>
      <c r="AD47" s="170"/>
      <c r="AE47" s="170"/>
    </row>
    <row r="48" spans="1:31" s="8" customFormat="1" ht="30" customHeight="1" x14ac:dyDescent="0.25">
      <c r="B48" s="159"/>
      <c r="C48" s="160" t="s">
        <v>5</v>
      </c>
      <c r="D48" s="161"/>
      <c r="E48" s="162"/>
      <c r="F48" s="163"/>
      <c r="G48" s="162"/>
      <c r="H48" s="164"/>
      <c r="I48" s="165" t="str">
        <f t="shared" ref="I48:I62" si="16">IF(F48*$H48=0,"Formula",F48*$H48)</f>
        <v>Formula</v>
      </c>
      <c r="J48" s="166" t="s">
        <v>5</v>
      </c>
      <c r="K48" s="167" t="str">
        <f>IFERROR(CHOOSE(MATCH(J48,{"Coal","Diesel","Fuel oil","Kerosine","LPG","Natural gas","Wood deforested","Wood reforested","Other"},0),96.3,74.1,77.4,71.5,63.1,56.1,109.6,0,"Add details in comment column"),"Formula")</f>
        <v>Formula</v>
      </c>
      <c r="L48" s="168"/>
      <c r="M48" s="162"/>
      <c r="N48" s="169" t="str">
        <f t="shared" ref="N48:N62" si="17">IFERROR(L48*$K48/1000,"Formula")</f>
        <v>Formula</v>
      </c>
      <c r="O48" s="163"/>
      <c r="P48" s="170"/>
      <c r="Q48" s="162"/>
      <c r="R48" s="162"/>
      <c r="S48" s="162"/>
      <c r="T48" s="171"/>
      <c r="U48" s="168"/>
      <c r="V48" s="170"/>
      <c r="W48" s="168"/>
      <c r="X48" s="162"/>
      <c r="Y48" s="186"/>
      <c r="Z48" s="162"/>
      <c r="AA48" s="172" t="str">
        <f>IFERROR(W48/Y48,"Formula")</f>
        <v>Formula</v>
      </c>
      <c r="AB48" s="163"/>
      <c r="AC48" s="168"/>
      <c r="AD48" s="170"/>
      <c r="AE48" s="170"/>
    </row>
    <row r="49" spans="2:31" s="8" customFormat="1" ht="30" customHeight="1" x14ac:dyDescent="0.25">
      <c r="B49" s="159"/>
      <c r="C49" s="160" t="s">
        <v>5</v>
      </c>
      <c r="D49" s="161"/>
      <c r="E49" s="162"/>
      <c r="F49" s="163"/>
      <c r="G49" s="162"/>
      <c r="H49" s="164"/>
      <c r="I49" s="165" t="str">
        <f t="shared" si="16"/>
        <v>Formula</v>
      </c>
      <c r="J49" s="166" t="s">
        <v>5</v>
      </c>
      <c r="K49" s="167" t="str">
        <f>IFERROR(CHOOSE(MATCH(J49,{"Coal","Diesel","Fuel oil","Kerosine","LPG","Natural gas","Wood deforested","Wood reforested","Other"},0),96.3,74.1,77.4,71.5,63.1,56.1,109.6,0,"Add details in comment column"),"Formula")</f>
        <v>Formula</v>
      </c>
      <c r="L49" s="168"/>
      <c r="M49" s="162"/>
      <c r="N49" s="169" t="str">
        <f t="shared" si="17"/>
        <v>Formula</v>
      </c>
      <c r="O49" s="163"/>
      <c r="P49" s="170"/>
      <c r="Q49" s="162"/>
      <c r="R49" s="162"/>
      <c r="S49" s="162"/>
      <c r="T49" s="171"/>
      <c r="U49" s="168"/>
      <c r="V49" s="170"/>
      <c r="W49" s="168"/>
      <c r="X49" s="162"/>
      <c r="Y49" s="186"/>
      <c r="Z49" s="162"/>
      <c r="AA49" s="172" t="str">
        <f t="shared" ref="AA49:AA62" si="18">IFERROR(W49/Y49,"Formula")</f>
        <v>Formula</v>
      </c>
      <c r="AB49" s="163"/>
      <c r="AC49" s="168"/>
      <c r="AD49" s="170"/>
      <c r="AE49" s="170"/>
    </row>
    <row r="50" spans="2:31" s="8" customFormat="1" ht="30" customHeight="1" x14ac:dyDescent="0.25">
      <c r="B50" s="159"/>
      <c r="C50" s="160" t="s">
        <v>5</v>
      </c>
      <c r="D50" s="161"/>
      <c r="E50" s="162"/>
      <c r="F50" s="163"/>
      <c r="G50" s="162"/>
      <c r="H50" s="164"/>
      <c r="I50" s="165" t="str">
        <f t="shared" si="16"/>
        <v>Formula</v>
      </c>
      <c r="J50" s="166" t="s">
        <v>5</v>
      </c>
      <c r="K50" s="167" t="str">
        <f>IFERROR(CHOOSE(MATCH(J50,{"Coal","Diesel","Fuel oil","Kerosine","LPG","Natural gas","Wood deforested","Wood reforested","Other"},0),96.3,74.1,77.4,71.5,63.1,56.1,109.6,0,"Add details in comment column"),"Formula")</f>
        <v>Formula</v>
      </c>
      <c r="L50" s="168"/>
      <c r="M50" s="162"/>
      <c r="N50" s="169" t="str">
        <f t="shared" si="17"/>
        <v>Formula</v>
      </c>
      <c r="O50" s="163"/>
      <c r="P50" s="170"/>
      <c r="Q50" s="162"/>
      <c r="R50" s="162"/>
      <c r="S50" s="162"/>
      <c r="T50" s="171"/>
      <c r="U50" s="168"/>
      <c r="V50" s="170"/>
      <c r="W50" s="168"/>
      <c r="X50" s="162"/>
      <c r="Y50" s="186"/>
      <c r="Z50" s="162"/>
      <c r="AA50" s="172" t="str">
        <f t="shared" si="18"/>
        <v>Formula</v>
      </c>
      <c r="AB50" s="163"/>
      <c r="AC50" s="168"/>
      <c r="AD50" s="170"/>
      <c r="AE50" s="170"/>
    </row>
    <row r="51" spans="2:31" s="8" customFormat="1" ht="30" customHeight="1" x14ac:dyDescent="0.25">
      <c r="B51" s="159"/>
      <c r="C51" s="160" t="s">
        <v>5</v>
      </c>
      <c r="D51" s="161"/>
      <c r="E51" s="162"/>
      <c r="F51" s="163"/>
      <c r="G51" s="162"/>
      <c r="H51" s="164"/>
      <c r="I51" s="165" t="str">
        <f t="shared" si="16"/>
        <v>Formula</v>
      </c>
      <c r="J51" s="166" t="s">
        <v>5</v>
      </c>
      <c r="K51" s="167" t="str">
        <f>IFERROR(CHOOSE(MATCH(J51,{"Coal","Diesel","Fuel oil","Kerosine","LPG","Natural gas","Wood deforested","Wood reforested","Other"},0),96.3,74.1,77.4,71.5,63.1,56.1,109.6,0,"Add details in comment column"),"Formula")</f>
        <v>Formula</v>
      </c>
      <c r="L51" s="168"/>
      <c r="M51" s="162"/>
      <c r="N51" s="169" t="str">
        <f t="shared" si="17"/>
        <v>Formula</v>
      </c>
      <c r="O51" s="163"/>
      <c r="P51" s="170"/>
      <c r="Q51" s="162"/>
      <c r="R51" s="162"/>
      <c r="S51" s="162"/>
      <c r="T51" s="171"/>
      <c r="U51" s="168"/>
      <c r="V51" s="170"/>
      <c r="W51" s="168"/>
      <c r="X51" s="162"/>
      <c r="Y51" s="186"/>
      <c r="Z51" s="162"/>
      <c r="AA51" s="172" t="str">
        <f t="shared" si="18"/>
        <v>Formula</v>
      </c>
      <c r="AB51" s="163"/>
      <c r="AC51" s="168"/>
      <c r="AD51" s="170"/>
      <c r="AE51" s="170"/>
    </row>
    <row r="52" spans="2:31" s="8" customFormat="1" ht="30" customHeight="1" x14ac:dyDescent="0.25">
      <c r="B52" s="159"/>
      <c r="C52" s="160" t="s">
        <v>5</v>
      </c>
      <c r="D52" s="161"/>
      <c r="E52" s="162"/>
      <c r="F52" s="163"/>
      <c r="G52" s="162"/>
      <c r="H52" s="164"/>
      <c r="I52" s="165" t="str">
        <f t="shared" si="16"/>
        <v>Formula</v>
      </c>
      <c r="J52" s="166" t="s">
        <v>5</v>
      </c>
      <c r="K52" s="167" t="str">
        <f>IFERROR(CHOOSE(MATCH(J52,{"Coal","Diesel","Fuel oil","Kerosine","LPG","Natural gas","Wood deforested","Wood reforested","Other"},0),96.3,74.1,77.4,71.5,63.1,56.1,109.6,0,"Add details in comment column"),"Formula")</f>
        <v>Formula</v>
      </c>
      <c r="L52" s="168"/>
      <c r="M52" s="162"/>
      <c r="N52" s="169" t="str">
        <f t="shared" si="17"/>
        <v>Formula</v>
      </c>
      <c r="O52" s="163"/>
      <c r="P52" s="170"/>
      <c r="Q52" s="162"/>
      <c r="R52" s="162"/>
      <c r="S52" s="162"/>
      <c r="T52" s="171"/>
      <c r="U52" s="168"/>
      <c r="V52" s="170"/>
      <c r="W52" s="168"/>
      <c r="X52" s="162"/>
      <c r="Y52" s="186"/>
      <c r="Z52" s="162"/>
      <c r="AA52" s="172" t="str">
        <f t="shared" si="18"/>
        <v>Formula</v>
      </c>
      <c r="AB52" s="163"/>
      <c r="AC52" s="168"/>
      <c r="AD52" s="170"/>
      <c r="AE52" s="170"/>
    </row>
    <row r="53" spans="2:31" s="8" customFormat="1" ht="30" customHeight="1" x14ac:dyDescent="0.25">
      <c r="B53" s="159"/>
      <c r="C53" s="160" t="s">
        <v>5</v>
      </c>
      <c r="D53" s="161"/>
      <c r="E53" s="162"/>
      <c r="F53" s="163"/>
      <c r="G53" s="162"/>
      <c r="H53" s="164"/>
      <c r="I53" s="165" t="str">
        <f t="shared" si="16"/>
        <v>Formula</v>
      </c>
      <c r="J53" s="166" t="s">
        <v>5</v>
      </c>
      <c r="K53" s="167" t="str">
        <f>IFERROR(CHOOSE(MATCH(J53,{"Coal","Diesel","Fuel oil","Kerosine","LPG","Natural gas","Wood deforested","Wood reforested","Other"},0),96.3,74.1,77.4,71.5,63.1,56.1,109.6,0,"Add details in comment column"),"Formula")</f>
        <v>Formula</v>
      </c>
      <c r="L53" s="168"/>
      <c r="M53" s="162"/>
      <c r="N53" s="169" t="str">
        <f t="shared" si="17"/>
        <v>Formula</v>
      </c>
      <c r="O53" s="163"/>
      <c r="P53" s="170"/>
      <c r="Q53" s="162"/>
      <c r="R53" s="162"/>
      <c r="S53" s="162"/>
      <c r="T53" s="171"/>
      <c r="U53" s="168"/>
      <c r="V53" s="170"/>
      <c r="W53" s="168"/>
      <c r="X53" s="162"/>
      <c r="Y53" s="186"/>
      <c r="Z53" s="162"/>
      <c r="AA53" s="172" t="str">
        <f t="shared" si="18"/>
        <v>Formula</v>
      </c>
      <c r="AB53" s="163"/>
      <c r="AC53" s="168"/>
      <c r="AD53" s="170"/>
      <c r="AE53" s="170"/>
    </row>
    <row r="54" spans="2:31" s="8" customFormat="1" ht="30" customHeight="1" x14ac:dyDescent="0.25">
      <c r="B54" s="159"/>
      <c r="C54" s="160" t="s">
        <v>5</v>
      </c>
      <c r="D54" s="161"/>
      <c r="E54" s="162"/>
      <c r="F54" s="163"/>
      <c r="G54" s="162"/>
      <c r="H54" s="164"/>
      <c r="I54" s="165" t="str">
        <f t="shared" si="16"/>
        <v>Formula</v>
      </c>
      <c r="J54" s="166" t="s">
        <v>5</v>
      </c>
      <c r="K54" s="167" t="str">
        <f>IFERROR(CHOOSE(MATCH(J54,{"Coal","Diesel","Fuel oil","Kerosine","LPG","Natural gas","Wood deforested","Wood reforested","Other"},0),96.3,74.1,77.4,71.5,63.1,56.1,109.6,0,"Add details in comment column"),"Formula")</f>
        <v>Formula</v>
      </c>
      <c r="L54" s="168"/>
      <c r="M54" s="162"/>
      <c r="N54" s="169" t="str">
        <f t="shared" si="17"/>
        <v>Formula</v>
      </c>
      <c r="O54" s="163"/>
      <c r="P54" s="170"/>
      <c r="Q54" s="162"/>
      <c r="R54" s="162"/>
      <c r="S54" s="162"/>
      <c r="T54" s="171"/>
      <c r="U54" s="168"/>
      <c r="V54" s="170"/>
      <c r="W54" s="168"/>
      <c r="X54" s="162"/>
      <c r="Y54" s="186"/>
      <c r="Z54" s="162"/>
      <c r="AA54" s="172" t="str">
        <f t="shared" si="18"/>
        <v>Formula</v>
      </c>
      <c r="AB54" s="163"/>
      <c r="AC54" s="168"/>
      <c r="AD54" s="170"/>
      <c r="AE54" s="170"/>
    </row>
    <row r="55" spans="2:31" s="181" customFormat="1" ht="30" customHeight="1" x14ac:dyDescent="0.25">
      <c r="B55" s="173"/>
      <c r="C55" s="160" t="s">
        <v>5</v>
      </c>
      <c r="D55" s="174"/>
      <c r="E55" s="175"/>
      <c r="F55" s="176"/>
      <c r="G55" s="175"/>
      <c r="H55" s="177"/>
      <c r="I55" s="165" t="str">
        <f t="shared" si="16"/>
        <v>Formula</v>
      </c>
      <c r="J55" s="166" t="s">
        <v>5</v>
      </c>
      <c r="K55" s="167" t="str">
        <f>IFERROR(CHOOSE(MATCH(J55,{"Coal","Diesel","Fuel oil","Kerosine","LPG","Natural gas","Wood deforested","Wood reforested","Other"},0),96.3,74.1,77.4,71.5,63.1,56.1,109.6,0,"Add details in comment column"),"Formula")</f>
        <v>Formula</v>
      </c>
      <c r="L55" s="178"/>
      <c r="M55" s="175"/>
      <c r="N55" s="169" t="str">
        <f t="shared" si="17"/>
        <v>Formula</v>
      </c>
      <c r="O55" s="176"/>
      <c r="P55" s="179"/>
      <c r="Q55" s="175"/>
      <c r="R55" s="175"/>
      <c r="S55" s="175"/>
      <c r="T55" s="180"/>
      <c r="U55" s="178"/>
      <c r="V55" s="179"/>
      <c r="W55" s="178"/>
      <c r="X55" s="175"/>
      <c r="Y55" s="187"/>
      <c r="Z55" s="175"/>
      <c r="AA55" s="172" t="str">
        <f t="shared" si="18"/>
        <v>Formula</v>
      </c>
      <c r="AB55" s="163"/>
      <c r="AC55" s="178"/>
      <c r="AD55" s="179"/>
      <c r="AE55" s="179"/>
    </row>
    <row r="56" spans="2:31" s="181" customFormat="1" ht="30" customHeight="1" x14ac:dyDescent="0.25">
      <c r="B56" s="173"/>
      <c r="C56" s="160" t="s">
        <v>5</v>
      </c>
      <c r="D56" s="174"/>
      <c r="E56" s="175"/>
      <c r="F56" s="176"/>
      <c r="G56" s="175"/>
      <c r="H56" s="177"/>
      <c r="I56" s="165" t="str">
        <f t="shared" si="16"/>
        <v>Formula</v>
      </c>
      <c r="J56" s="166" t="s">
        <v>5</v>
      </c>
      <c r="K56" s="167" t="str">
        <f>IFERROR(CHOOSE(MATCH(J56,{"Coal","Diesel","Fuel oil","Kerosine","LPG","Natural gas","Wood deforested","Wood reforested","Other"},0),96.3,74.1,77.4,71.5,63.1,56.1,109.6,0,"Add details in comment column"),"Formula")</f>
        <v>Formula</v>
      </c>
      <c r="L56" s="178"/>
      <c r="M56" s="175"/>
      <c r="N56" s="169" t="str">
        <f t="shared" si="17"/>
        <v>Formula</v>
      </c>
      <c r="O56" s="176"/>
      <c r="P56" s="179"/>
      <c r="Q56" s="175"/>
      <c r="R56" s="175"/>
      <c r="S56" s="175"/>
      <c r="T56" s="180"/>
      <c r="U56" s="178"/>
      <c r="V56" s="179"/>
      <c r="W56" s="178"/>
      <c r="X56" s="175"/>
      <c r="Y56" s="187"/>
      <c r="Z56" s="175"/>
      <c r="AA56" s="172" t="str">
        <f t="shared" si="18"/>
        <v>Formula</v>
      </c>
      <c r="AB56" s="163"/>
      <c r="AC56" s="178"/>
      <c r="AD56" s="179"/>
      <c r="AE56" s="179"/>
    </row>
    <row r="57" spans="2:31" s="181" customFormat="1" ht="30" customHeight="1" x14ac:dyDescent="0.25">
      <c r="B57" s="173"/>
      <c r="C57" s="160" t="s">
        <v>5</v>
      </c>
      <c r="D57" s="174"/>
      <c r="E57" s="175"/>
      <c r="F57" s="176"/>
      <c r="G57" s="175"/>
      <c r="H57" s="177"/>
      <c r="I57" s="165" t="str">
        <f t="shared" si="16"/>
        <v>Formula</v>
      </c>
      <c r="J57" s="166" t="s">
        <v>5</v>
      </c>
      <c r="K57" s="167" t="str">
        <f>IFERROR(CHOOSE(MATCH(J57,{"Coal","Diesel","Fuel oil","Kerosine","LPG","Natural gas","Wood deforested","Wood reforested","Other"},0),96.3,74.1,77.4,71.5,63.1,56.1,109.6,0,"Add details in comment column"),"Formula")</f>
        <v>Formula</v>
      </c>
      <c r="L57" s="178"/>
      <c r="M57" s="175"/>
      <c r="N57" s="169" t="str">
        <f t="shared" si="17"/>
        <v>Formula</v>
      </c>
      <c r="O57" s="176"/>
      <c r="P57" s="179"/>
      <c r="Q57" s="175"/>
      <c r="R57" s="175"/>
      <c r="S57" s="175"/>
      <c r="T57" s="180"/>
      <c r="U57" s="178"/>
      <c r="V57" s="179"/>
      <c r="W57" s="178"/>
      <c r="X57" s="175"/>
      <c r="Y57" s="187"/>
      <c r="Z57" s="175"/>
      <c r="AA57" s="172" t="str">
        <f t="shared" si="18"/>
        <v>Formula</v>
      </c>
      <c r="AB57" s="163"/>
      <c r="AC57" s="178"/>
      <c r="AD57" s="179"/>
      <c r="AE57" s="179"/>
    </row>
    <row r="58" spans="2:31" s="181" customFormat="1" ht="30" customHeight="1" x14ac:dyDescent="0.25">
      <c r="B58" s="173"/>
      <c r="C58" s="160" t="s">
        <v>5</v>
      </c>
      <c r="D58" s="174"/>
      <c r="E58" s="175"/>
      <c r="F58" s="176"/>
      <c r="G58" s="175"/>
      <c r="H58" s="177"/>
      <c r="I58" s="165" t="str">
        <f t="shared" si="16"/>
        <v>Formula</v>
      </c>
      <c r="J58" s="166" t="s">
        <v>5</v>
      </c>
      <c r="K58" s="167" t="str">
        <f>IFERROR(CHOOSE(MATCH(J58,{"Coal","Diesel","Fuel oil","Kerosine","LPG","Natural gas","Wood deforested","Wood reforested","Other"},0),96.3,74.1,77.4,71.5,63.1,56.1,109.6,0,"Add details in comment column"),"Formula")</f>
        <v>Formula</v>
      </c>
      <c r="L58" s="178"/>
      <c r="M58" s="175"/>
      <c r="N58" s="169" t="str">
        <f t="shared" si="17"/>
        <v>Formula</v>
      </c>
      <c r="O58" s="176"/>
      <c r="P58" s="179"/>
      <c r="Q58" s="175"/>
      <c r="R58" s="175"/>
      <c r="S58" s="175"/>
      <c r="T58" s="180"/>
      <c r="U58" s="178"/>
      <c r="V58" s="179"/>
      <c r="W58" s="178"/>
      <c r="X58" s="175"/>
      <c r="Y58" s="187"/>
      <c r="Z58" s="175"/>
      <c r="AA58" s="172" t="str">
        <f t="shared" si="18"/>
        <v>Formula</v>
      </c>
      <c r="AB58" s="163"/>
      <c r="AC58" s="178"/>
      <c r="AD58" s="179"/>
      <c r="AE58" s="179"/>
    </row>
    <row r="59" spans="2:31" s="181" customFormat="1" ht="30" customHeight="1" x14ac:dyDescent="0.25">
      <c r="B59" s="173"/>
      <c r="C59" s="160" t="s">
        <v>5</v>
      </c>
      <c r="D59" s="174"/>
      <c r="E59" s="175"/>
      <c r="F59" s="176"/>
      <c r="G59" s="175"/>
      <c r="H59" s="177"/>
      <c r="I59" s="165" t="str">
        <f t="shared" si="16"/>
        <v>Formula</v>
      </c>
      <c r="J59" s="166" t="s">
        <v>5</v>
      </c>
      <c r="K59" s="167" t="str">
        <f>IFERROR(CHOOSE(MATCH(J59,{"Coal","Diesel","Fuel oil","Kerosine","LPG","Natural gas","Wood deforested","Wood reforested","Other"},0),96.3,74.1,77.4,71.5,63.1,56.1,109.6,0,"Add details in comment column"),"Formula")</f>
        <v>Formula</v>
      </c>
      <c r="L59" s="178"/>
      <c r="M59" s="175"/>
      <c r="N59" s="169" t="str">
        <f t="shared" si="17"/>
        <v>Formula</v>
      </c>
      <c r="O59" s="176"/>
      <c r="P59" s="179"/>
      <c r="Q59" s="175"/>
      <c r="R59" s="175"/>
      <c r="S59" s="175"/>
      <c r="T59" s="180"/>
      <c r="U59" s="178"/>
      <c r="V59" s="179"/>
      <c r="W59" s="178"/>
      <c r="X59" s="175"/>
      <c r="Y59" s="187"/>
      <c r="Z59" s="175"/>
      <c r="AA59" s="172" t="str">
        <f t="shared" si="18"/>
        <v>Formula</v>
      </c>
      <c r="AB59" s="163"/>
      <c r="AC59" s="178"/>
      <c r="AD59" s="179"/>
      <c r="AE59" s="179"/>
    </row>
    <row r="60" spans="2:31" s="181" customFormat="1" ht="30" customHeight="1" x14ac:dyDescent="0.25">
      <c r="B60" s="173"/>
      <c r="C60" s="160" t="s">
        <v>5</v>
      </c>
      <c r="D60" s="174"/>
      <c r="E60" s="175"/>
      <c r="F60" s="176"/>
      <c r="G60" s="175"/>
      <c r="H60" s="177"/>
      <c r="I60" s="165" t="str">
        <f t="shared" si="16"/>
        <v>Formula</v>
      </c>
      <c r="J60" s="166" t="s">
        <v>5</v>
      </c>
      <c r="K60" s="167" t="str">
        <f>IFERROR(CHOOSE(MATCH(J60,{"Coal","Diesel","Fuel oil","Kerosine","LPG","Natural gas","Wood deforested","Wood reforested","Other"},0),96.3,74.1,77.4,71.5,63.1,56.1,109.6,0,"Add details in comment column"),"Formula")</f>
        <v>Formula</v>
      </c>
      <c r="L60" s="178"/>
      <c r="M60" s="175"/>
      <c r="N60" s="169" t="str">
        <f t="shared" si="17"/>
        <v>Formula</v>
      </c>
      <c r="O60" s="176"/>
      <c r="P60" s="179"/>
      <c r="Q60" s="175"/>
      <c r="R60" s="175"/>
      <c r="S60" s="175"/>
      <c r="T60" s="180"/>
      <c r="U60" s="178"/>
      <c r="V60" s="179"/>
      <c r="W60" s="178"/>
      <c r="X60" s="175"/>
      <c r="Y60" s="187"/>
      <c r="Z60" s="175"/>
      <c r="AA60" s="172" t="str">
        <f t="shared" si="18"/>
        <v>Formula</v>
      </c>
      <c r="AB60" s="163"/>
      <c r="AC60" s="178"/>
      <c r="AD60" s="179"/>
      <c r="AE60" s="179"/>
    </row>
    <row r="61" spans="2:31" s="181" customFormat="1" ht="30" customHeight="1" x14ac:dyDescent="0.25">
      <c r="B61" s="173"/>
      <c r="C61" s="160" t="s">
        <v>5</v>
      </c>
      <c r="D61" s="174"/>
      <c r="E61" s="175"/>
      <c r="F61" s="176"/>
      <c r="G61" s="175"/>
      <c r="H61" s="177"/>
      <c r="I61" s="165" t="str">
        <f t="shared" si="16"/>
        <v>Formula</v>
      </c>
      <c r="J61" s="166" t="s">
        <v>5</v>
      </c>
      <c r="K61" s="167" t="str">
        <f>IFERROR(CHOOSE(MATCH(J61,{"Coal","Diesel","Fuel oil","Kerosine","LPG","Natural gas","Wood deforested","Wood reforested","Other"},0),96.3,74.1,77.4,71.5,63.1,56.1,109.6,0,"Add details in comment column"),"Formula")</f>
        <v>Formula</v>
      </c>
      <c r="L61" s="178"/>
      <c r="M61" s="175"/>
      <c r="N61" s="169" t="str">
        <f t="shared" si="17"/>
        <v>Formula</v>
      </c>
      <c r="O61" s="176"/>
      <c r="P61" s="179"/>
      <c r="Q61" s="175"/>
      <c r="R61" s="175"/>
      <c r="S61" s="175"/>
      <c r="T61" s="180"/>
      <c r="U61" s="178"/>
      <c r="V61" s="179"/>
      <c r="W61" s="178"/>
      <c r="X61" s="175"/>
      <c r="Y61" s="187"/>
      <c r="Z61" s="175"/>
      <c r="AA61" s="172" t="str">
        <f t="shared" si="18"/>
        <v>Formula</v>
      </c>
      <c r="AB61" s="163"/>
      <c r="AC61" s="178"/>
      <c r="AD61" s="179"/>
      <c r="AE61" s="179"/>
    </row>
    <row r="62" spans="2:31" s="181" customFormat="1" ht="30" customHeight="1" x14ac:dyDescent="0.25">
      <c r="B62" s="173"/>
      <c r="C62" s="160" t="s">
        <v>5</v>
      </c>
      <c r="D62" s="174"/>
      <c r="E62" s="175"/>
      <c r="F62" s="176"/>
      <c r="G62" s="175"/>
      <c r="H62" s="177"/>
      <c r="I62" s="165" t="str">
        <f t="shared" si="16"/>
        <v>Formula</v>
      </c>
      <c r="J62" s="166" t="s">
        <v>5</v>
      </c>
      <c r="K62" s="167" t="str">
        <f>IFERROR(CHOOSE(MATCH(J62,{"Coal","Diesel","Fuel oil","Kerosine","LPG","Natural gas","Wood deforested","Wood reforested","Other"},0),96.3,74.1,77.4,71.5,63.1,56.1,109.6,0,"Add details in comment column"),"Formula")</f>
        <v>Formula</v>
      </c>
      <c r="L62" s="178"/>
      <c r="M62" s="175"/>
      <c r="N62" s="169" t="str">
        <f t="shared" si="17"/>
        <v>Formula</v>
      </c>
      <c r="O62" s="176"/>
      <c r="P62" s="179"/>
      <c r="Q62" s="175"/>
      <c r="R62" s="175"/>
      <c r="S62" s="175"/>
      <c r="T62" s="180"/>
      <c r="U62" s="178"/>
      <c r="V62" s="179"/>
      <c r="W62" s="178"/>
      <c r="X62" s="175"/>
      <c r="Y62" s="187"/>
      <c r="Z62" s="175"/>
      <c r="AA62" s="172" t="str">
        <f t="shared" si="18"/>
        <v>Formula</v>
      </c>
      <c r="AB62" s="163"/>
      <c r="AC62" s="178"/>
      <c r="AD62" s="179"/>
      <c r="AE62" s="179"/>
    </row>
    <row r="63" spans="2:31" s="8" customFormat="1" ht="30" customHeight="1" x14ac:dyDescent="0.25">
      <c r="B63" s="173"/>
      <c r="C63" s="160" t="s">
        <v>5</v>
      </c>
      <c r="D63" s="174"/>
      <c r="E63" s="175"/>
      <c r="F63" s="176"/>
      <c r="G63" s="175"/>
      <c r="H63" s="177"/>
      <c r="I63" s="165" t="str">
        <f>IF(F63*$H63=0,"Formula",F63*$H63)</f>
        <v>Formula</v>
      </c>
      <c r="J63" s="166" t="s">
        <v>5</v>
      </c>
      <c r="K63" s="167" t="str">
        <f>IFERROR(CHOOSE(MATCH(J63,{"Coal","Diesel","Fuel oil","Kerosine","LPG","Natural gas","Wood deforested","Wood reforested","Other"},0),96.3,74.1,77.4,71.5,63.1,56.1,109.6,0,"Add details in comment column"),"Formula")</f>
        <v>Formula</v>
      </c>
      <c r="L63" s="178"/>
      <c r="M63" s="175"/>
      <c r="N63" s="169" t="str">
        <f>IFERROR(L63*$K63/1000,"Formula")</f>
        <v>Formula</v>
      </c>
      <c r="O63" s="176"/>
      <c r="P63" s="179"/>
      <c r="Q63" s="175"/>
      <c r="R63" s="175"/>
      <c r="S63" s="175"/>
      <c r="T63" s="180"/>
      <c r="U63" s="178"/>
      <c r="V63" s="179"/>
      <c r="W63" s="178"/>
      <c r="X63" s="175"/>
      <c r="Y63" s="187"/>
      <c r="Z63" s="175"/>
      <c r="AA63" s="172" t="str">
        <f>IFERROR(W63/Y63,"Formula")</f>
        <v>Formula</v>
      </c>
      <c r="AB63" s="163"/>
      <c r="AC63" s="178"/>
      <c r="AD63" s="179"/>
      <c r="AE63" s="179"/>
    </row>
    <row r="64" spans="2:31" s="8" customFormat="1" ht="30" customHeight="1" x14ac:dyDescent="0.25">
      <c r="B64" s="173"/>
      <c r="C64" s="160" t="s">
        <v>5</v>
      </c>
      <c r="D64" s="174"/>
      <c r="E64" s="175"/>
      <c r="F64" s="176"/>
      <c r="G64" s="175"/>
      <c r="H64" s="177"/>
      <c r="I64" s="165" t="str">
        <f t="shared" si="3"/>
        <v>Formula</v>
      </c>
      <c r="J64" s="166" t="s">
        <v>5</v>
      </c>
      <c r="K64" s="167" t="str">
        <f>IFERROR(CHOOSE(MATCH(J64,{"Coal","Diesel","Fuel oil","Kerosine","LPG","Natural gas","Wood deforested","Wood reforested","Other"},0),96.3,74.1,77.4,71.5,63.1,56.1,109.6,0,"Add details in comment column"),"Formula")</f>
        <v>Formula</v>
      </c>
      <c r="L64" s="178"/>
      <c r="M64" s="175"/>
      <c r="N64" s="169" t="str">
        <f t="shared" ref="N64:N70" si="19">IFERROR(L64*$K64/1000,"Formula")</f>
        <v>Formula</v>
      </c>
      <c r="O64" s="176"/>
      <c r="P64" s="179"/>
      <c r="Q64" s="175"/>
      <c r="R64" s="175"/>
      <c r="S64" s="175"/>
      <c r="T64" s="180"/>
      <c r="U64" s="178"/>
      <c r="V64" s="179"/>
      <c r="W64" s="178"/>
      <c r="X64" s="175"/>
      <c r="Y64" s="187"/>
      <c r="Z64" s="175"/>
      <c r="AA64" s="172" t="str">
        <f>IFERROR(W64/Y64,"Formula")</f>
        <v>Formula</v>
      </c>
      <c r="AB64" s="163"/>
      <c r="AC64" s="182"/>
      <c r="AD64" s="179"/>
      <c r="AE64" s="179"/>
    </row>
    <row r="65" spans="2:31" s="8" customFormat="1" ht="30" customHeight="1" x14ac:dyDescent="0.25">
      <c r="B65" s="173"/>
      <c r="C65" s="160" t="s">
        <v>5</v>
      </c>
      <c r="D65" s="174"/>
      <c r="E65" s="175"/>
      <c r="F65" s="176"/>
      <c r="G65" s="175"/>
      <c r="H65" s="177"/>
      <c r="I65" s="165" t="str">
        <f t="shared" ref="I65:I66" si="20">IF(F65*$H65=0,"Formula",F65*$H65)</f>
        <v>Formula</v>
      </c>
      <c r="J65" s="166" t="s">
        <v>5</v>
      </c>
      <c r="K65" s="167" t="str">
        <f>IFERROR(CHOOSE(MATCH(J65,{"Coal","Diesel","Fuel oil","Kerosine","LPG","Natural gas","Wood deforested","Wood reforested","Other"},0),96.3,74.1,77.4,71.5,63.1,56.1,109.6,0,"Add details in comment column"),"Formula")</f>
        <v>Formula</v>
      </c>
      <c r="L65" s="178"/>
      <c r="M65" s="175"/>
      <c r="N65" s="169" t="str">
        <f t="shared" ref="N65:N66" si="21">IFERROR(L65*$K65/1000,"Formula")</f>
        <v>Formula</v>
      </c>
      <c r="O65" s="176"/>
      <c r="P65" s="179"/>
      <c r="Q65" s="175"/>
      <c r="R65" s="175"/>
      <c r="S65" s="175"/>
      <c r="T65" s="180"/>
      <c r="U65" s="178"/>
      <c r="V65" s="179"/>
      <c r="W65" s="178"/>
      <c r="X65" s="175"/>
      <c r="Y65" s="187"/>
      <c r="Z65" s="175"/>
      <c r="AA65" s="172" t="str">
        <f>IFERROR(W65/Y65,"Formula")</f>
        <v>Formula</v>
      </c>
      <c r="AB65" s="163"/>
      <c r="AC65" s="182"/>
      <c r="AD65" s="179"/>
      <c r="AE65" s="179"/>
    </row>
    <row r="66" spans="2:31" s="8" customFormat="1" ht="30" customHeight="1" x14ac:dyDescent="0.25">
      <c r="B66" s="173"/>
      <c r="C66" s="160" t="s">
        <v>5</v>
      </c>
      <c r="D66" s="174"/>
      <c r="E66" s="175"/>
      <c r="F66" s="176"/>
      <c r="G66" s="175"/>
      <c r="H66" s="177"/>
      <c r="I66" s="165" t="str">
        <f t="shared" si="20"/>
        <v>Formula</v>
      </c>
      <c r="J66" s="166" t="s">
        <v>5</v>
      </c>
      <c r="K66" s="167" t="str">
        <f>IFERROR(CHOOSE(MATCH(J66,{"Coal","Diesel","Fuel oil","Kerosine","LPG","Natural gas","Wood deforested","Wood reforested","Other"},0),96.3,74.1,77.4,71.5,63.1,56.1,109.6,0,"Add details in comment column"),"Formula")</f>
        <v>Formula</v>
      </c>
      <c r="L66" s="178"/>
      <c r="M66" s="175"/>
      <c r="N66" s="169" t="str">
        <f t="shared" si="21"/>
        <v>Formula</v>
      </c>
      <c r="O66" s="176"/>
      <c r="P66" s="179"/>
      <c r="Q66" s="175"/>
      <c r="R66" s="175"/>
      <c r="S66" s="175"/>
      <c r="T66" s="180"/>
      <c r="U66" s="178"/>
      <c r="V66" s="179"/>
      <c r="W66" s="178"/>
      <c r="X66" s="175"/>
      <c r="Y66" s="187"/>
      <c r="Z66" s="175"/>
      <c r="AA66" s="172" t="str">
        <f>IFERROR(W66/Y66,"Formula")</f>
        <v>Formula</v>
      </c>
      <c r="AB66" s="163"/>
      <c r="AC66" s="182"/>
      <c r="AD66" s="179"/>
      <c r="AE66" s="179"/>
    </row>
    <row r="67" spans="2:31" s="8" customFormat="1" ht="30" customHeight="1" x14ac:dyDescent="0.25">
      <c r="B67" s="173"/>
      <c r="C67" s="160" t="s">
        <v>5</v>
      </c>
      <c r="D67" s="174"/>
      <c r="E67" s="175"/>
      <c r="F67" s="176"/>
      <c r="G67" s="175"/>
      <c r="H67" s="177"/>
      <c r="I67" s="165" t="str">
        <f t="shared" si="3"/>
        <v>Formula</v>
      </c>
      <c r="J67" s="166" t="s">
        <v>5</v>
      </c>
      <c r="K67" s="167" t="str">
        <f>IFERROR(CHOOSE(MATCH(J67,{"Coal","Diesel","Fuel oil","Kerosine","LPG","Natural gas","Wood deforested","Wood reforested","Other"},0),96.3,74.1,77.4,71.5,63.1,56.1,109.6,0,"Add details in comment column"),"Formula")</f>
        <v>Formula</v>
      </c>
      <c r="L67" s="178"/>
      <c r="M67" s="175"/>
      <c r="N67" s="169" t="str">
        <f t="shared" si="19"/>
        <v>Formula</v>
      </c>
      <c r="O67" s="176"/>
      <c r="P67" s="179"/>
      <c r="Q67" s="175"/>
      <c r="R67" s="175"/>
      <c r="S67" s="175"/>
      <c r="T67" s="180"/>
      <c r="U67" s="178"/>
      <c r="V67" s="179"/>
      <c r="W67" s="178"/>
      <c r="X67" s="175"/>
      <c r="Y67" s="187"/>
      <c r="Z67" s="175"/>
      <c r="AA67" s="172" t="str">
        <f t="shared" ref="AA67:AA70" si="22">IFERROR(W67/Y67,"Formula")</f>
        <v>Formula</v>
      </c>
      <c r="AB67" s="163"/>
      <c r="AC67" s="182"/>
      <c r="AD67" s="179"/>
      <c r="AE67" s="179"/>
    </row>
    <row r="68" spans="2:31" s="8" customFormat="1" ht="30" customHeight="1" x14ac:dyDescent="0.25">
      <c r="B68" s="173"/>
      <c r="C68" s="160" t="s">
        <v>5</v>
      </c>
      <c r="D68" s="174"/>
      <c r="E68" s="175"/>
      <c r="F68" s="176"/>
      <c r="G68" s="175"/>
      <c r="H68" s="177"/>
      <c r="I68" s="165" t="str">
        <f t="shared" si="3"/>
        <v>Formula</v>
      </c>
      <c r="J68" s="166" t="s">
        <v>5</v>
      </c>
      <c r="K68" s="167" t="str">
        <f>IFERROR(CHOOSE(MATCH(J68,{"Coal","Diesel","Fuel oil","Kerosine","LPG","Natural gas","Wood deforested","Wood reforested","Other"},0),96.3,74.1,77.4,71.5,63.1,56.1,109.6,0,"Add details in comment column"),"Formula")</f>
        <v>Formula</v>
      </c>
      <c r="L68" s="178"/>
      <c r="M68" s="175"/>
      <c r="N68" s="169" t="str">
        <f t="shared" si="19"/>
        <v>Formula</v>
      </c>
      <c r="O68" s="176"/>
      <c r="P68" s="179"/>
      <c r="Q68" s="175"/>
      <c r="R68" s="175"/>
      <c r="S68" s="175"/>
      <c r="T68" s="180"/>
      <c r="U68" s="178"/>
      <c r="V68" s="179"/>
      <c r="W68" s="178"/>
      <c r="X68" s="175"/>
      <c r="Y68" s="187"/>
      <c r="Z68" s="175"/>
      <c r="AA68" s="172" t="str">
        <f t="shared" si="22"/>
        <v>Formula</v>
      </c>
      <c r="AB68" s="163"/>
      <c r="AC68" s="182"/>
      <c r="AD68" s="179"/>
      <c r="AE68" s="179"/>
    </row>
    <row r="69" spans="2:31" s="8" customFormat="1" ht="30" customHeight="1" x14ac:dyDescent="0.25">
      <c r="B69" s="173"/>
      <c r="C69" s="160" t="s">
        <v>5</v>
      </c>
      <c r="D69" s="174"/>
      <c r="E69" s="175"/>
      <c r="F69" s="176"/>
      <c r="G69" s="175"/>
      <c r="H69" s="177"/>
      <c r="I69" s="165" t="str">
        <f t="shared" si="3"/>
        <v>Formula</v>
      </c>
      <c r="J69" s="166" t="s">
        <v>5</v>
      </c>
      <c r="K69" s="167" t="str">
        <f>IFERROR(CHOOSE(MATCH(J69,{"Coal","Diesel","Fuel oil","Kerosine","LPG","Natural gas","Wood deforested","Wood reforested","Other"},0),96.3,74.1,77.4,71.5,63.1,56.1,109.6,0,"Add details in comment column"),"Formula")</f>
        <v>Formula</v>
      </c>
      <c r="L69" s="178"/>
      <c r="M69" s="175"/>
      <c r="N69" s="169" t="str">
        <f t="shared" si="19"/>
        <v>Formula</v>
      </c>
      <c r="O69" s="176"/>
      <c r="P69" s="179"/>
      <c r="Q69" s="175"/>
      <c r="R69" s="175"/>
      <c r="S69" s="175"/>
      <c r="T69" s="180"/>
      <c r="U69" s="178"/>
      <c r="V69" s="179"/>
      <c r="W69" s="178"/>
      <c r="X69" s="175"/>
      <c r="Y69" s="187"/>
      <c r="Z69" s="175"/>
      <c r="AA69" s="172" t="str">
        <f t="shared" si="22"/>
        <v>Formula</v>
      </c>
      <c r="AB69" s="163"/>
      <c r="AC69" s="178"/>
      <c r="AD69" s="179"/>
      <c r="AE69" s="179"/>
    </row>
    <row r="70" spans="2:31" s="8" customFormat="1" ht="30" customHeight="1" x14ac:dyDescent="0.25">
      <c r="B70" s="173"/>
      <c r="C70" s="160" t="s">
        <v>5</v>
      </c>
      <c r="D70" s="174"/>
      <c r="E70" s="175"/>
      <c r="F70" s="176"/>
      <c r="G70" s="175"/>
      <c r="H70" s="177"/>
      <c r="I70" s="165" t="str">
        <f t="shared" si="3"/>
        <v>Formula</v>
      </c>
      <c r="J70" s="166" t="s">
        <v>5</v>
      </c>
      <c r="K70" s="167" t="str">
        <f>IFERROR(CHOOSE(MATCH(J70,{"Coal","Diesel","Fuel oil","Kerosine","LPG","Natural gas","Wood deforested","Wood reforested","Other"},0),96.3,74.1,77.4,71.5,63.1,56.1,109.6,0,"Add details in comment column"),"Formula")</f>
        <v>Formula</v>
      </c>
      <c r="L70" s="178"/>
      <c r="M70" s="175"/>
      <c r="N70" s="169" t="str">
        <f t="shared" si="19"/>
        <v>Formula</v>
      </c>
      <c r="O70" s="176"/>
      <c r="P70" s="179"/>
      <c r="Q70" s="175"/>
      <c r="R70" s="175"/>
      <c r="S70" s="175"/>
      <c r="T70" s="180"/>
      <c r="U70" s="178"/>
      <c r="V70" s="179"/>
      <c r="W70" s="178"/>
      <c r="X70" s="175"/>
      <c r="Y70" s="187"/>
      <c r="Z70" s="175"/>
      <c r="AA70" s="172" t="str">
        <f t="shared" si="22"/>
        <v>Formula</v>
      </c>
      <c r="AB70" s="163"/>
      <c r="AC70" s="178"/>
      <c r="AD70" s="179"/>
      <c r="AE70" s="179"/>
    </row>
  </sheetData>
  <sheetProtection formatCells="0" formatColumns="0" formatRows="0"/>
  <mergeCells count="31">
    <mergeCell ref="F4:G4"/>
    <mergeCell ref="F5:G5"/>
    <mergeCell ref="C4:D4"/>
    <mergeCell ref="C5:D5"/>
    <mergeCell ref="T9:V9"/>
    <mergeCell ref="Q9:S9"/>
    <mergeCell ref="H9:H10"/>
    <mergeCell ref="J8:N8"/>
    <mergeCell ref="F8:I8"/>
    <mergeCell ref="F9:G9"/>
    <mergeCell ref="K9:K10"/>
    <mergeCell ref="L4:P4"/>
    <mergeCell ref="L5:M6"/>
    <mergeCell ref="N5:P6"/>
    <mergeCell ref="Q6:S6"/>
    <mergeCell ref="AE8:AE10"/>
    <mergeCell ref="O9:P9"/>
    <mergeCell ref="T8:V8"/>
    <mergeCell ref="W8:AA8"/>
    <mergeCell ref="AB8:AD8"/>
    <mergeCell ref="O8:P8"/>
    <mergeCell ref="Q8:S8"/>
    <mergeCell ref="W9:X9"/>
    <mergeCell ref="Y9:Z9"/>
    <mergeCell ref="AB9:AD9"/>
    <mergeCell ref="AB6:AD6"/>
    <mergeCell ref="B9:B10"/>
    <mergeCell ref="L9:M9"/>
    <mergeCell ref="D9:D10"/>
    <mergeCell ref="B8:E8"/>
    <mergeCell ref="E9:E10"/>
  </mergeCells>
  <phoneticPr fontId="13" type="noConversion"/>
  <dataValidations count="3">
    <dataValidation allowBlank="1" showErrorMessage="1" sqref="C4"/>
    <dataValidation type="list" allowBlank="1" showInputMessage="1" showErrorMessage="1" sqref="J11:J70">
      <formula1>"Please select, Coal, Diesel, Fuel oil, Kerosine, LPG, Natural gas, Wood deforested, Wood reforested, Other"</formula1>
    </dataValidation>
    <dataValidation type="list" allowBlank="1" showInputMessage="1" showErrorMessage="1" sqref="C11:C70">
      <formula1>"Please select, Yes, Planned, No"</formula1>
    </dataValidation>
  </dataValidations>
  <printOptions horizontalCentered="1" verticalCentered="1"/>
  <pageMargins left="0.39370078740157483" right="0.39370078740157483" top="0.39370078740157483" bottom="0.39370078740157483" header="0.23622047244094491" footer="0.23622047244094491"/>
  <pageSetup paperSize="9" scale="16" orientation="landscape" r:id="rId1"/>
  <headerFooter>
    <oddFooter>&amp;CPage &amp;P of &amp;N</oddFooter>
  </headerFooter>
  <drawing r:id="rId2"/>
  <extLst>
    <ext xmlns:mx="http://schemas.microsoft.com/office/mac/excel/2008/main" uri="{64002731-A6B0-56B0-2670-7721B7C09600}">
      <mx:PLV Mode="0" OnePage="0" WScale="88"/>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3"/>
  <sheetViews>
    <sheetView showGridLines="0" showRowColHeaders="0" tabSelected="1" showRuler="0" zoomScaleNormal="100" workbookViewId="0">
      <pane ySplit="2" topLeftCell="A3" activePane="bottomLeft" state="frozen"/>
      <selection pane="bottomLeft" activeCell="B1" sqref="B1"/>
    </sheetView>
  </sheetViews>
  <sheetFormatPr defaultColWidth="8.7109375" defaultRowHeight="12.75" x14ac:dyDescent="0.25"/>
  <cols>
    <col min="1" max="1" width="2" style="2" customWidth="1"/>
    <col min="2" max="2" width="69.28515625" style="2" customWidth="1"/>
    <col min="3" max="3" width="14" style="20" customWidth="1"/>
    <col min="4" max="4" width="13.140625" style="20" customWidth="1"/>
    <col min="5" max="5" width="1" style="2" customWidth="1"/>
    <col min="6" max="6" width="17.5703125" style="2" customWidth="1"/>
    <col min="7" max="7" width="18" style="2" customWidth="1"/>
    <col min="8" max="9" width="17.140625" style="2" customWidth="1"/>
    <col min="10" max="10" width="20.140625" style="2" customWidth="1"/>
    <col min="11" max="11" width="18" style="2" customWidth="1"/>
    <col min="12" max="12" width="17.28515625" style="2" customWidth="1"/>
    <col min="13" max="13" width="20" style="2" customWidth="1"/>
    <col min="14" max="14" width="15.85546875" style="2" customWidth="1"/>
    <col min="15" max="15" width="14.85546875" style="2" customWidth="1"/>
    <col min="16" max="16" width="13.42578125" style="2" customWidth="1"/>
    <col min="17" max="17" width="13.140625" style="2" customWidth="1"/>
    <col min="18" max="18" width="18.85546875" style="2" customWidth="1"/>
    <col min="19" max="19" width="15.85546875" style="2" customWidth="1"/>
    <col min="20" max="20" width="16.85546875" style="2" customWidth="1"/>
    <col min="21" max="21" width="17.7109375" style="2" customWidth="1"/>
    <col min="22" max="22" width="18.5703125" style="2" customWidth="1"/>
    <col min="23" max="23" width="13.5703125" style="2" customWidth="1"/>
    <col min="24" max="24" width="18.140625" style="2" customWidth="1"/>
    <col min="25" max="25" width="15.140625" style="2" customWidth="1"/>
    <col min="26" max="26" width="17.140625" style="2" customWidth="1"/>
    <col min="27" max="27" width="14.85546875" style="2" customWidth="1"/>
    <col min="28" max="31" width="19" style="2" customWidth="1"/>
    <col min="32" max="34" width="18.5703125" style="2" customWidth="1"/>
    <col min="35" max="35" width="31" style="2" customWidth="1"/>
    <col min="36" max="80" width="10.5703125" style="2" customWidth="1"/>
    <col min="81" max="16384" width="8.7109375" style="2"/>
  </cols>
  <sheetData>
    <row r="1" spans="2:8" s="15" customFormat="1" ht="21.95" customHeight="1" x14ac:dyDescent="0.35">
      <c r="B1" s="138" t="s">
        <v>171</v>
      </c>
      <c r="C1" s="18"/>
      <c r="D1" s="18"/>
    </row>
    <row r="2" spans="2:8" s="15" customFormat="1" ht="63.95" customHeight="1" x14ac:dyDescent="0.35">
      <c r="B2" s="321" t="s">
        <v>151</v>
      </c>
      <c r="C2" s="321"/>
      <c r="D2" s="321"/>
      <c r="E2" s="16"/>
      <c r="F2" s="16"/>
      <c r="G2" s="16"/>
      <c r="H2" s="16"/>
    </row>
    <row r="3" spans="2:8" s="1" customFormat="1" ht="12.95" customHeight="1" x14ac:dyDescent="0.35">
      <c r="C3" s="19"/>
      <c r="D3" s="19"/>
      <c r="E3" s="3"/>
    </row>
    <row r="4" spans="2:8" s="1" customFormat="1" ht="12.95" customHeight="1" x14ac:dyDescent="0.35">
      <c r="C4" s="19"/>
      <c r="D4" s="19"/>
      <c r="E4" s="3"/>
    </row>
    <row r="5" spans="2:8" s="1" customFormat="1" ht="12.95" customHeight="1" x14ac:dyDescent="0.35">
      <c r="C5" s="19"/>
      <c r="D5" s="19"/>
      <c r="E5" s="3"/>
    </row>
    <row r="6" spans="2:8" s="1" customFormat="1" ht="12.95" customHeight="1" x14ac:dyDescent="0.35">
      <c r="C6" s="19"/>
      <c r="D6" s="19"/>
      <c r="E6" s="3"/>
    </row>
    <row r="7" spans="2:8" ht="21" customHeight="1" x14ac:dyDescent="0.35">
      <c r="B7" s="23" t="s">
        <v>44</v>
      </c>
      <c r="C7" s="322" t="str">
        <f>IF('1. EIP opportunities monitoring'!C5="","",'1. EIP opportunities monitoring'!C5)</f>
        <v/>
      </c>
      <c r="D7" s="323"/>
    </row>
    <row r="8" spans="2:8" ht="21" customHeight="1" x14ac:dyDescent="0.35">
      <c r="B8" s="7" t="s">
        <v>159</v>
      </c>
      <c r="C8" s="17">
        <f>COUNTA('1. EIP opportunities monitoring'!B15:B70)</f>
        <v>0</v>
      </c>
      <c r="D8" s="190" t="s">
        <v>28</v>
      </c>
    </row>
    <row r="9" spans="2:8" ht="14.45" x14ac:dyDescent="0.35">
      <c r="B9" s="139" t="s">
        <v>1</v>
      </c>
      <c r="C9" s="140">
        <f>COUNTIF('1. EIP opportunities monitoring'!C15:C70,"Yes")</f>
        <v>0</v>
      </c>
      <c r="D9" s="21"/>
    </row>
    <row r="10" spans="2:8" ht="14.45" x14ac:dyDescent="0.35">
      <c r="B10" s="139" t="s">
        <v>2</v>
      </c>
      <c r="C10" s="140">
        <f>COUNTIF('1. EIP opportunities monitoring'!C15:C70,"Planned")</f>
        <v>0</v>
      </c>
      <c r="D10" s="21"/>
    </row>
    <row r="11" spans="2:8" ht="14.45" x14ac:dyDescent="0.35">
      <c r="B11" s="139" t="s">
        <v>3</v>
      </c>
      <c r="C11" s="140">
        <f>COUNTIF('1. EIP opportunities monitoring'!C15:C70,"No")</f>
        <v>0</v>
      </c>
      <c r="D11" s="21"/>
    </row>
    <row r="12" spans="2:8" ht="21" customHeight="1" x14ac:dyDescent="0.35">
      <c r="B12" s="7" t="s">
        <v>34</v>
      </c>
      <c r="C12" s="191">
        <f>SUM('1. EIP opportunities monitoring'!F15:F70)</f>
        <v>0</v>
      </c>
      <c r="D12" s="190" t="s">
        <v>29</v>
      </c>
    </row>
    <row r="13" spans="2:8" ht="14.45" x14ac:dyDescent="0.35">
      <c r="B13" s="139" t="s">
        <v>1</v>
      </c>
      <c r="C13" s="192">
        <f>SUMIFS('1. EIP opportunities monitoring'!F15:F70,'1. EIP opportunities monitoring'!C15:C70,"Yes")</f>
        <v>0</v>
      </c>
      <c r="D13" s="21"/>
    </row>
    <row r="14" spans="2:8" ht="14.45" x14ac:dyDescent="0.35">
      <c r="B14" s="139" t="s">
        <v>2</v>
      </c>
      <c r="C14" s="192">
        <f>SUMIFS('1. EIP opportunities monitoring'!F15:F70,'1. EIP opportunities monitoring'!C15:C70,"Planned")</f>
        <v>0</v>
      </c>
      <c r="D14" s="21"/>
    </row>
    <row r="15" spans="2:8" ht="14.45" x14ac:dyDescent="0.35">
      <c r="B15" s="139" t="s">
        <v>3</v>
      </c>
      <c r="C15" s="192">
        <f>SUMIFS('1. EIP opportunities monitoring'!F15:F70,'1. EIP opportunities monitoring'!C15:C70,"No")</f>
        <v>0</v>
      </c>
      <c r="D15" s="21"/>
    </row>
    <row r="16" spans="2:8" ht="21" customHeight="1" x14ac:dyDescent="0.25">
      <c r="B16" s="7" t="s">
        <v>40</v>
      </c>
      <c r="C16" s="191">
        <f>SUM('1. EIP opportunities monitoring'!I15:I70)</f>
        <v>0</v>
      </c>
      <c r="D16" s="190" t="s">
        <v>42</v>
      </c>
    </row>
    <row r="17" spans="2:4" ht="14.45" x14ac:dyDescent="0.35">
      <c r="B17" s="139" t="s">
        <v>1</v>
      </c>
      <c r="C17" s="192">
        <f>SUMIFS('1. EIP opportunities monitoring'!I15:I70,'1. EIP opportunities monitoring'!C15:C70,"Yes")</f>
        <v>0</v>
      </c>
      <c r="D17" s="21"/>
    </row>
    <row r="18" spans="2:4" ht="14.45" x14ac:dyDescent="0.35">
      <c r="B18" s="139" t="s">
        <v>2</v>
      </c>
      <c r="C18" s="192">
        <f>SUMIFS('1. EIP opportunities monitoring'!I15:I70,'1. EIP opportunities monitoring'!C15:C70,"Planned")</f>
        <v>0</v>
      </c>
      <c r="D18" s="21"/>
    </row>
    <row r="19" spans="2:4" ht="14.45" x14ac:dyDescent="0.35">
      <c r="B19" s="139" t="s">
        <v>3</v>
      </c>
      <c r="C19" s="192">
        <f>SUMIFS('1. EIP opportunities monitoring'!I15:I70,'1. EIP opportunities monitoring'!C15:C70,"No")</f>
        <v>0</v>
      </c>
      <c r="D19" s="21"/>
    </row>
    <row r="20" spans="2:4" ht="21" customHeight="1" x14ac:dyDescent="0.35">
      <c r="B20" s="7" t="s">
        <v>31</v>
      </c>
      <c r="C20" s="191">
        <f>SUM('1. EIP opportunities monitoring'!L15:L70)</f>
        <v>0</v>
      </c>
      <c r="D20" s="190" t="s">
        <v>30</v>
      </c>
    </row>
    <row r="21" spans="2:4" ht="14.45" x14ac:dyDescent="0.35">
      <c r="B21" s="139" t="s">
        <v>1</v>
      </c>
      <c r="C21" s="192">
        <f>SUMIFS('1. EIP opportunities monitoring'!L15:L70,'1. EIP opportunities monitoring'!C15:C70,"Yes")</f>
        <v>0</v>
      </c>
      <c r="D21" s="21"/>
    </row>
    <row r="22" spans="2:4" ht="14.45" x14ac:dyDescent="0.35">
      <c r="B22" s="139" t="s">
        <v>2</v>
      </c>
      <c r="C22" s="192">
        <f>SUMIFS('1. EIP opportunities monitoring'!L15:L70,'1. EIP opportunities monitoring'!C15:C70,"Planned")</f>
        <v>0</v>
      </c>
      <c r="D22" s="21"/>
    </row>
    <row r="23" spans="2:4" ht="14.45" x14ac:dyDescent="0.35">
      <c r="B23" s="139" t="s">
        <v>3</v>
      </c>
      <c r="C23" s="192">
        <f>SUMIFS('1. EIP opportunities monitoring'!L15:L70,'1. EIP opportunities monitoring'!C15:C70,"No")</f>
        <v>0</v>
      </c>
      <c r="D23" s="21"/>
    </row>
    <row r="24" spans="2:4" ht="21" customHeight="1" x14ac:dyDescent="0.25">
      <c r="B24" s="7" t="s">
        <v>41</v>
      </c>
      <c r="C24" s="191">
        <f>SUM('1. EIP opportunities monitoring'!N15:N70)</f>
        <v>0</v>
      </c>
      <c r="D24" s="190" t="s">
        <v>42</v>
      </c>
    </row>
    <row r="25" spans="2:4" ht="14.45" x14ac:dyDescent="0.35">
      <c r="B25" s="139" t="s">
        <v>1</v>
      </c>
      <c r="C25" s="192">
        <f>SUMIFS('1. EIP opportunities monitoring'!N15:N70,'1. EIP opportunities monitoring'!C15:C70,"Yes")</f>
        <v>0</v>
      </c>
      <c r="D25" s="21"/>
    </row>
    <row r="26" spans="2:4" ht="14.45" x14ac:dyDescent="0.35">
      <c r="B26" s="139" t="s">
        <v>2</v>
      </c>
      <c r="C26" s="192">
        <f>SUMIFS('1. EIP opportunities monitoring'!N15:N70,'1. EIP opportunities monitoring'!C15:C70,"Planned")</f>
        <v>0</v>
      </c>
      <c r="D26" s="21"/>
    </row>
    <row r="27" spans="2:4" ht="14.45" x14ac:dyDescent="0.35">
      <c r="B27" s="139" t="s">
        <v>3</v>
      </c>
      <c r="C27" s="192">
        <f>SUMIFS('1. EIP opportunities monitoring'!N15:N70,'1. EIP opportunities monitoring'!C15:C70,"No")</f>
        <v>0</v>
      </c>
      <c r="D27" s="21"/>
    </row>
    <row r="28" spans="2:4" ht="21" customHeight="1" x14ac:dyDescent="0.25">
      <c r="B28" s="7" t="s">
        <v>32</v>
      </c>
      <c r="C28" s="191">
        <f>SUM('1. EIP opportunities monitoring'!O15:O70)</f>
        <v>0</v>
      </c>
      <c r="D28" s="190" t="s">
        <v>43</v>
      </c>
    </row>
    <row r="29" spans="2:4" ht="14.45" x14ac:dyDescent="0.35">
      <c r="B29" s="139" t="s">
        <v>1</v>
      </c>
      <c r="C29" s="192">
        <f>SUMIFS('1. EIP opportunities monitoring'!O15:O70,'1. EIP opportunities monitoring'!C15:C70,"Yes")</f>
        <v>0</v>
      </c>
      <c r="D29" s="141"/>
    </row>
    <row r="30" spans="2:4" ht="14.45" x14ac:dyDescent="0.35">
      <c r="B30" s="139" t="s">
        <v>2</v>
      </c>
      <c r="C30" s="192">
        <f>SUMIFS('1. EIP opportunities monitoring'!O15:O70,'1. EIP opportunities monitoring'!C15:C70,"Planned")</f>
        <v>0</v>
      </c>
      <c r="D30" s="141"/>
    </row>
    <row r="31" spans="2:4" ht="14.45" x14ac:dyDescent="0.35">
      <c r="B31" s="139" t="s">
        <v>3</v>
      </c>
      <c r="C31" s="192">
        <f>SUMIFS('1. EIP opportunities monitoring'!O15:O70,'1. EIP opportunities monitoring'!C15:C70,"No")</f>
        <v>0</v>
      </c>
      <c r="D31" s="141"/>
    </row>
    <row r="32" spans="2:4" ht="21" customHeight="1" x14ac:dyDescent="0.35">
      <c r="B32" s="7" t="s">
        <v>39</v>
      </c>
      <c r="C32" s="191">
        <f>SUM('1. EIP opportunities monitoring'!U15:U70)</f>
        <v>0</v>
      </c>
      <c r="D32" s="190" t="s">
        <v>38</v>
      </c>
    </row>
    <row r="33" spans="2:4" ht="14.45" x14ac:dyDescent="0.35">
      <c r="B33" s="139" t="s">
        <v>1</v>
      </c>
      <c r="C33" s="192">
        <f>SUMIFS('1. EIP opportunities monitoring'!U15:U70,'1. EIP opportunities monitoring'!C15:C70,"Yes")</f>
        <v>0</v>
      </c>
      <c r="D33" s="141"/>
    </row>
    <row r="34" spans="2:4" ht="14.45" x14ac:dyDescent="0.35">
      <c r="B34" s="139" t="s">
        <v>2</v>
      </c>
      <c r="C34" s="192">
        <f>SUMIFS('1. EIP opportunities monitoring'!U15:U70,'1. EIP opportunities monitoring'!C15:C70,"Planned")</f>
        <v>0</v>
      </c>
      <c r="D34" s="141"/>
    </row>
    <row r="35" spans="2:4" ht="14.45" x14ac:dyDescent="0.35">
      <c r="B35" s="139" t="s">
        <v>3</v>
      </c>
      <c r="C35" s="192">
        <f>SUMIFS('1. EIP opportunities monitoring'!U15:U70,'1. EIP opportunities monitoring'!C15:C70,"No")</f>
        <v>0</v>
      </c>
      <c r="D35" s="141"/>
    </row>
    <row r="36" spans="2:4" ht="21" customHeight="1" x14ac:dyDescent="0.25">
      <c r="B36" s="7" t="s">
        <v>36</v>
      </c>
      <c r="C36" s="191">
        <f>SUM('1. EIP opportunities monitoring'!Y15:Y70)</f>
        <v>0</v>
      </c>
      <c r="D36" s="190" t="s">
        <v>37</v>
      </c>
    </row>
    <row r="37" spans="2:4" ht="14.45" x14ac:dyDescent="0.35">
      <c r="B37" s="139" t="s">
        <v>1</v>
      </c>
      <c r="C37" s="192">
        <f>SUMIFS('1. EIP opportunities monitoring'!Y15:Y70,'1. EIP opportunities monitoring'!C15:C70,"Yes")</f>
        <v>0</v>
      </c>
      <c r="D37" s="141"/>
    </row>
    <row r="38" spans="2:4" ht="14.45" x14ac:dyDescent="0.35">
      <c r="B38" s="139" t="s">
        <v>2</v>
      </c>
      <c r="C38" s="192">
        <f>SUMIFS('1. EIP opportunities monitoring'!Y15:Y70,'1. EIP opportunities monitoring'!C15:C70,"Planned")</f>
        <v>0</v>
      </c>
      <c r="D38" s="141"/>
    </row>
    <row r="39" spans="2:4" ht="14.45" x14ac:dyDescent="0.35">
      <c r="B39" s="139" t="s">
        <v>3</v>
      </c>
      <c r="C39" s="192">
        <f>SUMIFS('1. EIP opportunities monitoring'!Y15:Y70,'1. EIP opportunities monitoring'!C15:C70,"No")</f>
        <v>0</v>
      </c>
      <c r="D39" s="141"/>
    </row>
    <row r="40" spans="2:4" ht="21" customHeight="1" x14ac:dyDescent="0.35">
      <c r="B40" s="7" t="s">
        <v>11</v>
      </c>
      <c r="C40" s="191">
        <f>IFERROR(AVERAGE('1. EIP opportunities monitoring'!AA15:AA70),0)</f>
        <v>0</v>
      </c>
      <c r="D40" s="190" t="s">
        <v>35</v>
      </c>
    </row>
    <row r="41" spans="2:4" ht="14.45" x14ac:dyDescent="0.35">
      <c r="B41" s="139" t="s">
        <v>1</v>
      </c>
      <c r="C41" s="192">
        <f>IFERROR(AVERAGEIFS('1. EIP opportunities monitoring'!AA15:AA70,'1. EIP opportunities monitoring'!C15:C70,"Yes"),0)</f>
        <v>0</v>
      </c>
      <c r="D41" s="141"/>
    </row>
    <row r="42" spans="2:4" ht="14.45" x14ac:dyDescent="0.35">
      <c r="B42" s="139" t="s">
        <v>2</v>
      </c>
      <c r="C42" s="192">
        <f>IFERROR(AVERAGEIFS('1. EIP opportunities monitoring'!AA15:AA70,'1. EIP opportunities monitoring'!C15:C70,"Planned"),0)</f>
        <v>0</v>
      </c>
      <c r="D42" s="141"/>
    </row>
    <row r="43" spans="2:4" ht="14.45" x14ac:dyDescent="0.35">
      <c r="B43" s="139" t="s">
        <v>3</v>
      </c>
      <c r="C43" s="192">
        <f>IFERROR(AVERAGEIFS('1. EIP opportunities monitoring'!AA15:AA70,'1. EIP opportunities monitoring'!C15:C70,"No"),0)</f>
        <v>0</v>
      </c>
      <c r="D43" s="141"/>
    </row>
  </sheetData>
  <sheetProtection password="AD0C" sheet="1" objects="1" scenarios="1" formatCells="0" formatColumns="0" formatRows="0"/>
  <mergeCells count="2">
    <mergeCell ref="B2:D2"/>
    <mergeCell ref="C7:D7"/>
  </mergeCells>
  <phoneticPr fontId="13" type="noConversion"/>
  <pageMargins left="0.39370078740157483" right="0.39370078740157483" top="0.59055118110236227" bottom="0.39370078740157483" header="0.23622047244094491" footer="0.23622047244094491"/>
  <pageSetup paperSize="9" scale="95" orientation="portrait" r:id="rId1"/>
  <headerFooter>
    <oddFooter>&amp;CPage &amp;P of &amp;N</oddFooter>
  </headerFooter>
  <drawing r:id="rId2"/>
  <extLst>
    <ext xmlns:mx="http://schemas.microsoft.com/office/mac/excel/2008/main" uri="{64002731-A6B0-56B0-2670-7721B7C09600}">
      <mx:PLV Mode="0" OnePage="0" WScale="88"/>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Instructions</vt:lpstr>
      <vt:lpstr>1. EIP opportunities monitoring</vt:lpstr>
      <vt:lpstr>2. Summary impacts</vt:lpstr>
      <vt:lpstr>'1. EIP opportunities monitoring'!Print_Area</vt:lpstr>
      <vt:lpstr>'2. Summary impacts'!Print_Area</vt:lpstr>
      <vt:lpstr>Instructions!Print_Area</vt:lpstr>
      <vt:lpstr>'1. EIP opportunities monitoring'!Print_Titles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c:creator>
  <cp:lastModifiedBy>Frédéric David Meylan</cp:lastModifiedBy>
  <cp:lastPrinted>2019-04-18T14:09:04Z</cp:lastPrinted>
  <dcterms:created xsi:type="dcterms:W3CDTF">2017-09-26T06:12:45Z</dcterms:created>
  <dcterms:modified xsi:type="dcterms:W3CDTF">2019-05-20T08:56:47Z</dcterms:modified>
</cp:coreProperties>
</file>