
<file path=[Content_Types].xml><?xml version="1.0" encoding="utf-8"?>
<Types xmlns="http://schemas.openxmlformats.org/package/2006/content-types">
  <Default Extension="emf" ContentType="image/x-emf"/>
  <Default Extension="png" ContentType="image/png"/>
  <Default Extension="wdp" ContentType="image/vnd.ms-photo"/>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800" activeTab="3"/>
  </bookViews>
  <sheets>
    <sheet name="说明" sheetId="6" r:id="rId1"/>
    <sheet name="1. 资源高效利用和清洁生产监测" sheetId="1" r:id="rId2"/>
    <sheet name="2. 汇总 (企业层面)" sheetId="8" r:id="rId3"/>
    <sheet name="3. 汇总 (园区层面)" sheetId="7" r:id="rId4"/>
  </sheets>
  <definedNames>
    <definedName name="formula">'1. 资源高效利用和清洁生产监测'!$J$22</definedName>
    <definedName name="Implemented__yes_no_planned" comment="Please, select">'1. 资源高效利用和清洁生产监测'!$E$22</definedName>
    <definedName name="_xlnm.Print_Area" localSheetId="1">'1. 资源高效利用和清洁生产监测'!$A$1:$Y$117</definedName>
    <definedName name="_xlnm.Print_Area" localSheetId="2">'2. 汇总 (企业层面)'!$A$1:$E$110</definedName>
    <definedName name="_xlnm.Print_Area" localSheetId="3">'3. 汇总 (园区层面)'!$A$1:$E$50</definedName>
    <definedName name="_xlnm.Print_Area" localSheetId="0">说明!$A$1:$CP$119</definedName>
    <definedName name="_xlnm.Print_Titles" localSheetId="1">'1. 资源高效利用和清洁生产监测'!$8:$10</definedName>
    <definedName name="_xlnm.Print_Titles" localSheetId="2">'2. 汇总 (企业层面)'!$1:$9</definedName>
  </definedNames>
  <calcPr calcId="144525"/>
</workbook>
</file>

<file path=xl/sharedStrings.xml><?xml version="1.0" encoding="utf-8"?>
<sst xmlns="http://schemas.openxmlformats.org/spreadsheetml/2006/main" count="516" uniqueCount="164">
  <si>
    <t>资源高效利用和清洁生产监测工具：说明</t>
  </si>
  <si>
    <t>此工具的基本原理</t>
  </si>
  <si>
    <t>生态工业园区（EIP）项目和资源高效利用和清洁生产（RECP）只有产生具体成果和实质性影响才算完全成功。因此，以标准化和系统性的方式对项目取得的成果实施监测具有重要的意义，对于以项目执行为核心重点的发展组织（如工发组织）而言尤其如此。</t>
  </si>
  <si>
    <t>此工具的目标</t>
  </si>
  <si>
    <t>此工具旨在对针对工业园区内企业实施的资源高效利用和清洁生产评估得出的结果进行监测和报告。作为工发组织生态工业园区项目的一部分，资源高效利用和清洁生产机会的落实将产生若干经济、环境和社会效益，此工具为计算和监测这些效益提供了一套标准化的方法。</t>
  </si>
  <si>
    <t>步骤和说明</t>
  </si>
  <si>
    <t>此工具旨在供国际发展机构（如工发组织工作人员）和执行生态工业园区项目或参与工业园区资源高效利用和清洁生产评估的服务提供商（如国家清洁生产中心）使用。本工具的主文档应由指定项目协调员（如工发组织总部指定的项目协调员）管理。
资源高效利用和清洁生产评估完成后即可通过本工具了解该发展机会的预期/初步成果。完成评估数月后也可利用本工具汇报该发展机会的落实情况和实际成果。</t>
  </si>
  <si>
    <t>步骤</t>
  </si>
  <si>
    <t>详细说明</t>
  </si>
  <si>
    <t>预计用时</t>
  </si>
  <si>
    <t>步骤1</t>
  </si>
  <si>
    <t xml:space="preserve">请仅在此excel文件中填报一个工业园区。如果项目涉及多个工业园区，请为每个工业园区创建一个单独的文件。
如果一家企业拥有多个资源高效利用和清洁生产选项，则无需重复企业名称。在这种情况下，可将“企业名称和活动”一栏的下一行保留为空白。
监测范围涵盖经确认并落实的资源高效利用和清洁生产选项的基本信息，节电，节约燃料，节水，节约原料，财政节约，以及其他效益。
此工作表中提供了有关如何填写各列的说明性示例。
燃料的二氧化碳强度：
• 大多数数字为根据政府间气候变化专门委员会特别报告得出的平均值。
• 对于生物燃料，可选择导致采伐森林的生物质以及“可再生生物质”（如通过重新造林获得的木材）。如果您认为自己的数字介于这两个极端之间，请选择“其他”，并在最后一栏“注释”中提供更多详细信息。
•同时报告允许减少可再生生物质消耗（即无二氧化碳减排）的选项。
•如果某个选项允许用可再生生物质替代化石燃料，则可假定能节省该化石燃料，然后在选择列表中选择相应的燃料。如有必要，请在最后一栏中提供详细信息。
•为简单起见，报告中煤的二氧化碳强度是工业上最常用的几种煤（即无烟煤、次烟煤和烟煤）的二氧化碳强度的平均值。
</t>
  </si>
  <si>
    <t>简单基本分析</t>
  </si>
  <si>
    <t>细部分析</t>
  </si>
  <si>
    <r>
      <rPr>
        <i/>
        <sz val="11"/>
        <rFont val="宋体"/>
        <charset val="134"/>
        <scheme val="minor"/>
      </rPr>
      <t>投入的时间取决于所需的细节层次</t>
    </r>
    <r>
      <rPr>
        <i/>
        <vertAlign val="superscript"/>
        <sz val="11"/>
        <rFont val="宋体"/>
        <charset val="134"/>
        <scheme val="minor"/>
      </rPr>
      <t>1</t>
    </r>
  </si>
  <si>
    <t>首次填报</t>
  </si>
  <si>
    <t>监测</t>
  </si>
  <si>
    <t>发展机构的经理/协调员</t>
  </si>
  <si>
    <t>0.5 人天</t>
  </si>
  <si>
    <t>1 人天</t>
  </si>
  <si>
    <t>生态工业园区专家/顾问</t>
  </si>
  <si>
    <t>1至2人天</t>
  </si>
  <si>
    <t>2至3人天</t>
  </si>
  <si>
    <t>完成本步骤的地点</t>
  </si>
  <si>
    <t>专家/开发机构的办公室。需要通过访问工业园区来验证数据并对资源高效利用和清洁生产的落实实施检测</t>
  </si>
  <si>
    <t>1 时间投入按（对中型企业）约20次资源高效利用和清洁生产评估实施报告/监测所需的时间计算</t>
  </si>
  <si>
    <t>结果</t>
  </si>
  <si>
    <t>以下工作表汇总了资源高效利用和清洁生产在企业层面和园区层面取得的成果。以下工作表中的数据是在（步骤1）资源高效利用和清洁生产监测工作表的基础上自动计算得出的。
无需在此工作表中填写任何信息。
此工作表针对打印或插入项目报告进行了优化。</t>
  </si>
  <si>
    <t>应用实例</t>
  </si>
  <si>
    <t>南非资源高效利用和清洁生产成果监测</t>
  </si>
  <si>
    <t>从对此工具的应用中总结的经验教训</t>
  </si>
  <si>
    <t xml:space="preserve">作为工发组织生态工业园区试点项目（2017年-2018年）的一部分，南非国家清洁生产中心（SA-NCPC）对南非埃平工业区和东伦敦工业开发区内的20家企业开展了资源高效利用和清洁生产评估。此工具用于对该评估取得的结果实施监测和报告。
此工具以清晰透明的方式展现了资源高效利用和清洁生产的成果。此工具生成的成果汇总收录于工发组织和南非国家清洁生产中心向项目捐助方（如瑞士联邦经济事务秘书处(SECO)）和国别利益相关方（如贸易与工业部）提交的进度报告和最终报告中。
</t>
  </si>
  <si>
    <t xml:space="preserve">• 从项目执行之初就开始使用此工具可最大限度发挥其效益和效率。通过这种方式，此工具可作为一种操作工具为实施中的项目监测以及资源高效利用和清洁生产机会的最终实现提供指导。
• 视项目以及资源高效利用和清洁生产评估的复杂程度，发展机构协调员就如何使用此工具提供的指导对国别专家可能会有所帮助。该指导还可解决项目捐助方和发展机构优先关注的任何监测问题。
• 此工具生成的资源高效利用和清洁生产成果汇总非常有用，该汇总将纳入向国别利益相关方和捐助方提交的项目进展报告和最终报告。
</t>
  </si>
  <si>
    <t>延伸阅读</t>
  </si>
  <si>
    <t>可以从哪里获得有关工发组织生态工业园区工具的更多信息？</t>
  </si>
  <si>
    <t>如何落实资源高效利用和清洁生产？</t>
  </si>
  <si>
    <t>如何建设生态工业园区？</t>
  </si>
  <si>
    <t>工发组织生态工业园区工具箱手册</t>
  </si>
  <si>
    <t>可在资源高效利用和清洁生产网站上找到相关工具和方法</t>
  </si>
  <si>
    <t>生态工业园区建设手册和工具箱</t>
  </si>
  <si>
    <t>（工发组织，2019年）</t>
  </si>
  <si>
    <t>(工发组织，2017年)</t>
  </si>
  <si>
    <t>缩略语</t>
  </si>
  <si>
    <t>CAPEX</t>
  </si>
  <si>
    <t>资本支出</t>
  </si>
  <si>
    <r>
      <rPr>
        <sz val="11"/>
        <rFont val="宋体"/>
        <charset val="134"/>
        <scheme val="minor"/>
      </rPr>
      <t>CO</t>
    </r>
    <r>
      <rPr>
        <vertAlign val="subscript"/>
        <sz val="11"/>
        <rFont val="宋体"/>
        <charset val="134"/>
        <scheme val="minor"/>
      </rPr>
      <t>2</t>
    </r>
  </si>
  <si>
    <t>二氧化碳</t>
  </si>
  <si>
    <r>
      <rPr>
        <sz val="11"/>
        <rFont val="宋体"/>
        <charset val="134"/>
        <scheme val="minor"/>
      </rPr>
      <t>CO</t>
    </r>
    <r>
      <rPr>
        <vertAlign val="subscript"/>
        <sz val="11"/>
        <rFont val="宋体"/>
        <charset val="134"/>
        <scheme val="minor"/>
      </rPr>
      <t>2</t>
    </r>
    <r>
      <rPr>
        <sz val="11"/>
        <rFont val="宋体"/>
        <charset val="134"/>
        <scheme val="minor"/>
      </rPr>
      <t>-eq</t>
    </r>
  </si>
  <si>
    <t>二氧化碳当量</t>
  </si>
  <si>
    <t>EIP</t>
  </si>
  <si>
    <t>生态工业园区</t>
  </si>
  <si>
    <t>GHG</t>
  </si>
  <si>
    <t>温室气体</t>
  </si>
  <si>
    <r>
      <rPr>
        <sz val="11"/>
        <rFont val="宋体"/>
        <charset val="134"/>
        <scheme val="minor"/>
      </rPr>
      <t>m</t>
    </r>
    <r>
      <rPr>
        <vertAlign val="superscript"/>
        <sz val="11"/>
        <rFont val="宋体"/>
        <charset val="134"/>
        <scheme val="minor"/>
      </rPr>
      <t>3</t>
    </r>
  </si>
  <si>
    <t>立方米</t>
  </si>
  <si>
    <t>MWh</t>
  </si>
  <si>
    <t>兆瓦时</t>
  </si>
  <si>
    <t>NOx</t>
  </si>
  <si>
    <t>氮氧化物</t>
  </si>
  <si>
    <t>OHS</t>
  </si>
  <si>
    <t>职业健康安全</t>
  </si>
  <si>
    <t>OPEX</t>
  </si>
  <si>
    <t>运营开支</t>
  </si>
  <si>
    <t>RECP</t>
  </si>
  <si>
    <t>资源高效利用和清洁生产</t>
  </si>
  <si>
    <t>t</t>
  </si>
  <si>
    <t>吨（公制）</t>
  </si>
  <si>
    <t>UNIDO</t>
  </si>
  <si>
    <t>联合国工业发展组织</t>
  </si>
  <si>
    <t>yr</t>
  </si>
  <si>
    <t>年</t>
  </si>
  <si>
    <t>问题或意见</t>
  </si>
  <si>
    <t>如有疑问、意见或希望获得任何信息，请发送电子邮件至：</t>
  </si>
  <si>
    <r>
      <rPr>
        <sz val="11"/>
        <color theme="1"/>
        <rFont val="宋体"/>
        <charset val="134"/>
        <scheme val="minor"/>
      </rPr>
      <t>工具版本：第2版</t>
    </r>
    <r>
      <rPr>
        <sz val="11"/>
        <rFont val="宋体"/>
        <charset val="134"/>
        <scheme val="minor"/>
      </rPr>
      <t>，2019年4月</t>
    </r>
  </si>
  <si>
    <t>免责声明：工发组织对本工具的使用以及使用本工具所造成的结果不承担任何责任。因使用本工具产生的责任完全由本工具的使用者承担。</t>
  </si>
  <si>
    <t xml:space="preserve">  工发组织资源高效利用和清洁生产监测工具 (第2版)</t>
  </si>
  <si>
    <t xml:space="preserve"> 资源高效利用和清洁生产监测</t>
  </si>
  <si>
    <t>最近更新日期（月/年）：</t>
  </si>
  <si>
    <t>填报人姓名：</t>
  </si>
  <si>
    <t>如需要，请使用以下转换因子（热值更高）：</t>
  </si>
  <si>
    <t>工业园区名称：</t>
  </si>
  <si>
    <t>电子邮箱地址：</t>
  </si>
  <si>
    <t xml:space="preserve">1吨煤 = 8.6 兆瓦时 = 31 吉焦
1吨柴油 = 12.5 兆瓦时 = 45 吉焦
1吨煤油 = 12.8 兆瓦时 = 46 吉焦
1吨燃油 = 11.8 兆瓦时 = 42.5 吉焦
</t>
  </si>
  <si>
    <t xml:space="preserve">1吨液化石油气 = 12.8 兆瓦时 = 46 吉焦
1吨木材（干）= 4.4 兆瓦时 = 16 吉焦
1吨天然气 = 15.3 兆瓦时 = 55.08 吉焦 (1 标准立方米 = 0.043 吉焦)
</t>
  </si>
  <si>
    <t>如节约了2种以上的不同原料，请在此处提供总数，并在最后一栏中提供详细信息</t>
  </si>
  <si>
    <t>一般信息</t>
  </si>
  <si>
    <t>节电情况</t>
  </si>
  <si>
    <t>节约燃料</t>
  </si>
  <si>
    <t>节水</t>
  </si>
  <si>
    <t>节约原料</t>
  </si>
  <si>
    <t>财政节约(欧元)</t>
  </si>
  <si>
    <t>其他</t>
  </si>
  <si>
    <r>
      <rPr>
        <b/>
        <sz val="10"/>
        <color theme="1"/>
        <rFont val="宋体"/>
        <charset val="134"/>
        <scheme val="minor"/>
      </rPr>
      <t xml:space="preserve">企业名称和活动 
(概述)
</t>
    </r>
    <r>
      <rPr>
        <sz val="9"/>
        <color theme="1"/>
        <rFont val="宋体"/>
        <charset val="134"/>
        <scheme val="minor"/>
      </rPr>
      <t>请在第一个选项旁仅写一次企业名称</t>
    </r>
  </si>
  <si>
    <t>评估日期 (月/年)</t>
  </si>
  <si>
    <t>参考和消息来源</t>
  </si>
  <si>
    <t xml:space="preserve"> 选项描述(概要)</t>
  </si>
  <si>
    <t xml:space="preserve">落实情况 (已落实/计划落实/可能会落实/不太可能落实) </t>
  </si>
  <si>
    <t>落实日期    (月/年)</t>
  </si>
  <si>
    <t xml:space="preserve">监测或预期结果 </t>
  </si>
  <si>
    <t>电能  (兆瓦时/年)</t>
  </si>
  <si>
    <t xml:space="preserve">全国/地方电网的二氧化碳强度 (吨二氧化碳/兆瓦时) </t>
  </si>
  <si>
    <t>二氧化碳减排 (吨二氧化碳/年)</t>
  </si>
  <si>
    <r>
      <rPr>
        <b/>
        <sz val="10"/>
        <color theme="1"/>
        <rFont val="宋体"/>
        <charset val="134"/>
        <scheme val="minor"/>
      </rPr>
      <t xml:space="preserve">燃料类型  
</t>
    </r>
    <r>
      <rPr>
        <sz val="9"/>
        <color theme="1"/>
        <rFont val="宋体"/>
        <charset val="134"/>
        <scheme val="minor"/>
      </rPr>
      <t>（如选择“其他”，请在最后一栏“备注”中提供详细信息）</t>
    </r>
  </si>
  <si>
    <t>燃料能源 (吉焦/年)</t>
  </si>
  <si>
    <t>燃料的二氧化碳强度 
(克二氧化碳/兆焦)</t>
  </si>
  <si>
    <t>二氧化碳减排  (吨二氧化碳/年)</t>
  </si>
  <si>
    <t>节水       (立方米/年)</t>
  </si>
  <si>
    <t>减少废水（定量或定性数据）</t>
  </si>
  <si>
    <t>原料1 
(描述)</t>
  </si>
  <si>
    <t>原料1 
(吨/年)</t>
  </si>
  <si>
    <t>原料2 
(描述)</t>
  </si>
  <si>
    <t>原料2 
(吨/年)</t>
  </si>
  <si>
    <r>
      <rPr>
        <b/>
        <sz val="10"/>
        <color theme="1"/>
        <rFont val="宋体"/>
        <charset val="134"/>
        <scheme val="minor"/>
      </rPr>
      <t>投资 
(欧元</t>
    </r>
    <r>
      <rPr>
        <b/>
        <sz val="10"/>
        <color theme="1"/>
        <rFont val="宋体"/>
        <charset val="134"/>
        <scheme val="minor"/>
      </rPr>
      <t>)</t>
    </r>
  </si>
  <si>
    <t>年节约 
(欧元/年)</t>
  </si>
  <si>
    <t>投资回报
(年)</t>
  </si>
  <si>
    <t>其他效益（如改善劳动条件，降低事故风险等）</t>
  </si>
  <si>
    <t>备注</t>
  </si>
  <si>
    <t>示例：企业1</t>
  </si>
  <si>
    <t>01/2016</t>
  </si>
  <si>
    <t>第１份中期报告与详细企业报告</t>
  </si>
  <si>
    <t>用高效电机代替标准效率电机</t>
  </si>
  <si>
    <t>请选择</t>
  </si>
  <si>
    <t>可更换为其他电机，但建议等待其使用寿命届满</t>
  </si>
  <si>
    <t>通过在线氧气测量实现锅炉的自动燃烧控制。</t>
  </si>
  <si>
    <t>煤</t>
  </si>
  <si>
    <t>此为保守设想。参照其他案例研究则可期待获得更明显的节约效果（投入产出比相应会低一些）</t>
  </si>
  <si>
    <t>采用使化学反应（燃烧）过程中产生的废气燃烧的新设备。</t>
  </si>
  <si>
    <t>不适用</t>
  </si>
  <si>
    <t>减少大气污染并提高邻近社区的空气质量</t>
  </si>
  <si>
    <t>预计未来5年内将出台一项新法规，该法规将迫使企业安装这一选项</t>
  </si>
  <si>
    <t>示例：企业2</t>
  </si>
  <si>
    <t>09/2016</t>
  </si>
  <si>
    <t>第２份中期报告</t>
  </si>
  <si>
    <t>通过废水处理厂实现水的再利用</t>
  </si>
  <si>
    <t>化学需氧量可从1,000毫克/升降至200毫克/升</t>
  </si>
  <si>
    <t>必须通过进一步分析来对投资加以评估。待完成分析后，企业将做出决定</t>
  </si>
  <si>
    <t>压缩空气管网泄漏维修。</t>
  </si>
  <si>
    <t>监测结果</t>
  </si>
  <si>
    <t>煤油</t>
  </si>
  <si>
    <t>可能会落实</t>
  </si>
  <si>
    <t>工发组织资源高效利用和清洁生产监测工具 (第2版)</t>
  </si>
  <si>
    <r>
      <rPr>
        <b/>
        <sz val="24"/>
        <color theme="0"/>
        <rFont val="宋体"/>
        <charset val="134"/>
      </rPr>
      <t>汇总</t>
    </r>
    <r>
      <rPr>
        <b/>
        <sz val="24"/>
        <color theme="0"/>
        <rFont val="Arial"/>
        <charset val="134"/>
      </rPr>
      <t xml:space="preserve">
</t>
    </r>
    <r>
      <rPr>
        <b/>
        <sz val="24"/>
        <color theme="0"/>
        <rFont val="宋体"/>
        <charset val="134"/>
      </rPr>
      <t>企业层面</t>
    </r>
  </si>
  <si>
    <t>企业名称和活动</t>
  </si>
  <si>
    <t>选项描述</t>
  </si>
  <si>
    <t>落实状态</t>
  </si>
  <si>
    <r>
      <rPr>
        <b/>
        <sz val="24"/>
        <color theme="0"/>
        <rFont val="宋体"/>
        <charset val="134"/>
      </rPr>
      <t>汇总</t>
    </r>
    <r>
      <rPr>
        <b/>
        <sz val="24"/>
        <color theme="0"/>
        <rFont val="Arial"/>
        <charset val="134"/>
      </rPr>
      <t xml:space="preserve">
</t>
    </r>
    <r>
      <rPr>
        <b/>
        <sz val="24"/>
        <color theme="0"/>
        <rFont val="宋体"/>
        <charset val="134"/>
      </rPr>
      <t>园区层面</t>
    </r>
  </si>
  <si>
    <t>接受评估的行业数量</t>
  </si>
  <si>
    <t>资源高效利用和清洁生产选项总数</t>
  </si>
  <si>
    <t>总计</t>
  </si>
  <si>
    <t>- 已落实</t>
  </si>
  <si>
    <t>- 计划落实</t>
  </si>
  <si>
    <t>- 可能会落实</t>
  </si>
  <si>
    <t>- 不太可能落实</t>
  </si>
  <si>
    <t>节电</t>
  </si>
  <si>
    <t>兆瓦时/年</t>
  </si>
  <si>
    <t>节约化石能源</t>
  </si>
  <si>
    <t>吉焦/年</t>
  </si>
  <si>
    <t>二氧化碳减排</t>
  </si>
  <si>
    <t>吨二氧化碳/年</t>
  </si>
  <si>
    <t>立方米/年</t>
  </si>
  <si>
    <t>节约原料/减少化学废物(吨/年)</t>
  </si>
  <si>
    <t>吨/年</t>
  </si>
  <si>
    <r>
      <rPr>
        <b/>
        <sz val="11"/>
        <color theme="1" tint="0.349986266670736"/>
        <rFont val="宋体"/>
        <charset val="134"/>
        <scheme val="minor"/>
      </rPr>
      <t>欧元</t>
    </r>
    <r>
      <rPr>
        <b/>
        <sz val="11"/>
        <color theme="1" tint="0.349986266670736"/>
        <rFont val="宋体"/>
        <charset val="134"/>
        <scheme val="minor"/>
      </rPr>
      <t>/年</t>
    </r>
  </si>
  <si>
    <t>投资回报 (平均回收期)</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</si>
</sst>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176" formatCode="mm\/\Y\Y\Y\Y"/>
    <numFmt numFmtId="44" formatCode="_ &quot;￥&quot;* #,##0.00_ ;_ &quot;￥&quot;* \-#,##0.00_ ;_ &quot;￥&quot;* &quot;-&quot;??_ ;_ @_ "/>
    <numFmt numFmtId="41" formatCode="_ * #,##0_ ;_ * \-#,##0_ ;_ * &quot;-&quot;_ ;_ @_ "/>
    <numFmt numFmtId="177" formatCode="mm/yyyy"/>
  </numFmts>
  <fonts count="67">
    <font>
      <sz val="11"/>
      <color theme="1"/>
      <name val="宋体"/>
      <charset val="134"/>
      <scheme val="minor"/>
    </font>
    <font>
      <sz val="9"/>
      <color theme="1"/>
      <name val="宋体"/>
      <charset val="134"/>
      <scheme val="minor"/>
    </font>
    <font>
      <sz val="10"/>
      <color theme="1"/>
      <name val="宋体"/>
      <charset val="134"/>
      <scheme val="minor"/>
    </font>
    <font>
      <b/>
      <sz val="11"/>
      <color theme="0"/>
      <name val="宋体"/>
      <charset val="134"/>
      <scheme val="minor"/>
    </font>
    <font>
      <b/>
      <sz val="24"/>
      <color theme="0"/>
      <name val="Arial"/>
      <charset val="134"/>
    </font>
    <font>
      <b/>
      <sz val="11"/>
      <color theme="1"/>
      <name val="宋体"/>
      <charset val="134"/>
    </font>
    <font>
      <b/>
      <sz val="11"/>
      <color theme="1"/>
      <name val="Arial"/>
      <charset val="134"/>
    </font>
    <font>
      <b/>
      <sz val="10"/>
      <name val="宋体"/>
      <charset val="134"/>
      <scheme val="minor"/>
    </font>
    <font>
      <b/>
      <sz val="11"/>
      <color theme="1"/>
      <name val="宋体"/>
      <charset val="134"/>
      <scheme val="minor"/>
    </font>
    <font>
      <b/>
      <sz val="11"/>
      <name val="宋体"/>
      <charset val="134"/>
      <scheme val="minor"/>
    </font>
    <font>
      <sz val="11"/>
      <color theme="1" tint="0.349986266670736"/>
      <name val="宋体"/>
      <charset val="134"/>
      <scheme val="minor"/>
    </font>
    <font>
      <b/>
      <sz val="11"/>
      <color theme="1" tint="0.349986266670736"/>
      <name val="宋体"/>
      <charset val="134"/>
      <scheme val="minor"/>
    </font>
    <font>
      <i/>
      <sz val="11"/>
      <color theme="0" tint="-0.499984740745262"/>
      <name val="宋体"/>
      <charset val="134"/>
      <scheme val="minor"/>
    </font>
    <font>
      <b/>
      <sz val="11"/>
      <color theme="1" tint="0.349986266670736"/>
      <name val="宋体"/>
      <charset val="134"/>
      <scheme val="minor"/>
    </font>
    <font>
      <b/>
      <sz val="10"/>
      <color theme="1"/>
      <name val="宋体"/>
      <charset val="134"/>
      <scheme val="minor"/>
    </font>
    <font>
      <sz val="8"/>
      <color theme="1"/>
      <name val="宋体"/>
      <charset val="134"/>
      <scheme val="minor"/>
    </font>
    <font>
      <sz val="8"/>
      <color theme="1"/>
      <name val="宋体"/>
      <charset val="204"/>
      <scheme val="minor"/>
    </font>
    <font>
      <sz val="10"/>
      <color theme="1" tint="0.499984740745262"/>
      <name val="宋体"/>
      <charset val="134"/>
      <scheme val="minor"/>
    </font>
    <font>
      <sz val="10"/>
      <color theme="1"/>
      <name val="宋体"/>
      <charset val="136"/>
      <scheme val="minor"/>
    </font>
    <font>
      <b/>
      <sz val="24"/>
      <color theme="0"/>
      <name val="宋体"/>
      <charset val="134"/>
      <scheme val="minor"/>
    </font>
    <font>
      <sz val="10"/>
      <color theme="1" tint="0.349986266670736"/>
      <name val="宋体"/>
      <charset val="134"/>
      <scheme val="minor"/>
    </font>
    <font>
      <b/>
      <i/>
      <sz val="12"/>
      <name val="宋体"/>
      <charset val="134"/>
      <scheme val="minor"/>
    </font>
    <font>
      <b/>
      <sz val="12"/>
      <name val="宋体"/>
      <charset val="134"/>
      <scheme val="minor"/>
    </font>
    <font>
      <b/>
      <sz val="16"/>
      <color theme="0"/>
      <name val="宋体"/>
      <charset val="134"/>
      <scheme val="minor"/>
    </font>
    <font>
      <b/>
      <sz val="12"/>
      <color theme="0"/>
      <name val="宋体"/>
      <charset val="134"/>
      <scheme val="minor"/>
    </font>
    <font>
      <b/>
      <sz val="16"/>
      <name val="宋体"/>
      <charset val="134"/>
      <scheme val="minor"/>
    </font>
    <font>
      <b/>
      <sz val="14"/>
      <color rgb="FF81BD38"/>
      <name val="Arial"/>
      <charset val="134"/>
    </font>
    <font>
      <b/>
      <sz val="20"/>
      <color theme="0"/>
      <name val="宋体"/>
      <charset val="134"/>
    </font>
    <font>
      <b/>
      <sz val="20"/>
      <color theme="0"/>
      <name val="Arial"/>
      <charset val="134"/>
    </font>
    <font>
      <b/>
      <sz val="11"/>
      <color theme="0"/>
      <name val="Arial"/>
      <charset val="134"/>
    </font>
    <font>
      <b/>
      <sz val="14"/>
      <color theme="0"/>
      <name val="宋体"/>
      <charset val="134"/>
    </font>
    <font>
      <b/>
      <sz val="14"/>
      <color theme="0"/>
      <name val="Arial"/>
      <charset val="134"/>
    </font>
    <font>
      <u/>
      <sz val="11"/>
      <color theme="10"/>
      <name val="宋体"/>
      <charset val="134"/>
      <scheme val="minor"/>
    </font>
    <font>
      <sz val="11"/>
      <name val="宋体"/>
      <charset val="134"/>
      <scheme val="minor"/>
    </font>
    <font>
      <b/>
      <sz val="14"/>
      <color rgb="FFD32D20"/>
      <name val="宋体"/>
      <charset val="134"/>
      <scheme val="minor"/>
    </font>
    <font>
      <b/>
      <sz val="14"/>
      <color theme="0"/>
      <name val="宋体"/>
      <charset val="134"/>
      <scheme val="minor"/>
    </font>
    <font>
      <sz val="12"/>
      <color theme="1"/>
      <name val="宋体"/>
      <charset val="134"/>
      <scheme val="minor"/>
    </font>
    <font>
      <sz val="11"/>
      <color rgb="FFFF0000"/>
      <name val="宋体"/>
      <charset val="134"/>
      <scheme val="minor"/>
    </font>
    <font>
      <b/>
      <sz val="14"/>
      <color theme="1" tint="0.349986266670736"/>
      <name val="宋体"/>
      <charset val="134"/>
      <scheme val="minor"/>
    </font>
    <font>
      <b/>
      <sz val="14"/>
      <color theme="1" tint="0.499984740745262"/>
      <name val="宋体"/>
      <charset val="134"/>
      <scheme val="minor"/>
    </font>
    <font>
      <i/>
      <sz val="11"/>
      <name val="宋体"/>
      <charset val="134"/>
      <scheme val="minor"/>
    </font>
    <font>
      <vertAlign val="superscript"/>
      <sz val="11"/>
      <color theme="1"/>
      <name val="宋体"/>
      <charset val="134"/>
      <scheme val="minor"/>
    </font>
    <font>
      <b/>
      <sz val="11"/>
      <color rgb="FF4C1966"/>
      <name val="宋体"/>
      <charset val="134"/>
      <scheme val="minor"/>
    </font>
    <font>
      <b/>
      <sz val="12"/>
      <color rgb="FFD32D20"/>
      <name val="宋体"/>
      <charset val="134"/>
      <scheme val="minor"/>
    </font>
    <font>
      <b/>
      <sz val="12"/>
      <color rgb="FF4C1966"/>
      <name val="宋体"/>
      <charset val="134"/>
      <scheme val="minor"/>
    </font>
    <font>
      <i/>
      <sz val="11"/>
      <color rgb="FF7F7F7F"/>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sz val="11"/>
      <color rgb="FF006100"/>
      <name val="宋体"/>
      <charset val="0"/>
      <scheme val="minor"/>
    </font>
    <font>
      <b/>
      <sz val="11"/>
      <color rgb="FFFA7D00"/>
      <name val="宋体"/>
      <charset val="0"/>
      <scheme val="minor"/>
    </font>
    <font>
      <b/>
      <sz val="24"/>
      <color theme="0"/>
      <name val="宋体"/>
      <charset val="134"/>
    </font>
    <font>
      <i/>
      <vertAlign val="superscript"/>
      <sz val="11"/>
      <name val="宋体"/>
      <charset val="134"/>
      <scheme val="minor"/>
    </font>
    <font>
      <vertAlign val="subscript"/>
      <sz val="11"/>
      <name val="宋体"/>
      <charset val="134"/>
      <scheme val="minor"/>
    </font>
    <font>
      <vertAlign val="superscript"/>
      <sz val="11"/>
      <name val="宋体"/>
      <charset val="134"/>
      <scheme val="minor"/>
    </font>
  </fonts>
  <fills count="47">
    <fill>
      <patternFill patternType="none"/>
    </fill>
    <fill>
      <patternFill patternType="gray125"/>
    </fill>
    <fill>
      <patternFill patternType="solid">
        <fgColor rgb="FFD32D20"/>
        <bgColor indexed="64"/>
      </patternFill>
    </fill>
    <fill>
      <patternFill patternType="solid">
        <fgColor theme="0"/>
        <bgColor indexed="64"/>
      </patternFill>
    </fill>
    <fill>
      <patternFill patternType="solid">
        <fgColor theme="0" tint="-0.149998474074526"/>
        <bgColor indexed="64"/>
      </patternFill>
    </fill>
    <fill>
      <patternFill patternType="solid">
        <fgColor theme="0" tint="-0.0499893185216834"/>
        <bgColor indexed="64"/>
      </patternFill>
    </fill>
    <fill>
      <patternFill patternType="solid">
        <fgColor rgb="FFFFF6DE"/>
        <bgColor indexed="64"/>
      </patternFill>
    </fill>
    <fill>
      <patternFill patternType="solid">
        <fgColor rgb="FF005394"/>
        <bgColor indexed="64"/>
      </patternFill>
    </fill>
    <fill>
      <patternFill patternType="solid">
        <fgColor rgb="FFF9C51F"/>
        <bgColor indexed="64"/>
      </patternFill>
    </fill>
    <fill>
      <patternFill patternType="solid">
        <fgColor rgb="FFD9E1F2"/>
        <bgColor indexed="64"/>
      </patternFill>
    </fill>
    <fill>
      <patternFill patternType="solid">
        <fgColor rgb="FFE9E9E9"/>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s>
  <borders count="70">
    <border>
      <left/>
      <right/>
      <top/>
      <bottom/>
      <diagonal/>
    </border>
    <border>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hair">
        <color auto="1"/>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hair">
        <color auto="1"/>
      </right>
      <top style="thin">
        <color auto="1"/>
      </top>
      <bottom style="medium">
        <color auto="1"/>
      </bottom>
      <diagonal/>
    </border>
    <border>
      <left style="medium">
        <color rgb="FFD32D20"/>
      </left>
      <right/>
      <top style="medium">
        <color rgb="FFD32D20"/>
      </top>
      <bottom/>
      <diagonal/>
    </border>
    <border>
      <left/>
      <right/>
      <top style="medium">
        <color rgb="FFD32D20"/>
      </top>
      <bottom/>
      <diagonal/>
    </border>
    <border>
      <left style="medium">
        <color rgb="FFD32D20"/>
      </left>
      <right/>
      <top/>
      <bottom/>
      <diagonal/>
    </border>
    <border>
      <left style="medium">
        <color rgb="FFD32D20"/>
      </left>
      <right/>
      <top/>
      <bottom style="medium">
        <color rgb="FFD32D20"/>
      </bottom>
      <diagonal/>
    </border>
    <border>
      <left/>
      <right/>
      <top/>
      <bottom style="medium">
        <color rgb="FFD32D20"/>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style="medium">
        <color rgb="FFC00000"/>
      </left>
      <right/>
      <top/>
      <bottom/>
      <diagonal/>
    </border>
    <border>
      <left/>
      <right style="medium">
        <color rgb="FFD32D20"/>
      </right>
      <top style="medium">
        <color rgb="FFD32D20"/>
      </top>
      <bottom/>
      <diagonal/>
    </border>
    <border>
      <left/>
      <right style="medium">
        <color rgb="FFD32D20"/>
      </right>
      <top/>
      <bottom/>
      <diagonal/>
    </border>
    <border>
      <left/>
      <right style="medium">
        <color rgb="FFD32D20"/>
      </right>
      <top/>
      <bottom style="medium">
        <color rgb="FFD32D20"/>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bottom style="medium">
        <color theme="0"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style="medium">
        <color rgb="FFC00000"/>
      </right>
      <top style="medium">
        <color rgb="FFC00000"/>
      </top>
      <bottom style="thin">
        <color rgb="FFC00000"/>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46" fillId="0" borderId="0" applyFont="0" applyFill="0" applyBorder="0" applyAlignment="0" applyProtection="0">
      <alignment vertical="center"/>
    </xf>
    <xf numFmtId="0" fontId="47" fillId="26" borderId="0" applyNumberFormat="0" applyBorder="0" applyAlignment="0" applyProtection="0">
      <alignment vertical="center"/>
    </xf>
    <xf numFmtId="0" fontId="53" fillId="23" borderId="65" applyNumberFormat="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47" fillId="21" borderId="0" applyNumberFormat="0" applyBorder="0" applyAlignment="0" applyProtection="0">
      <alignment vertical="center"/>
    </xf>
    <xf numFmtId="0" fontId="49" fillId="18" borderId="0" applyNumberFormat="0" applyBorder="0" applyAlignment="0" applyProtection="0">
      <alignment vertical="center"/>
    </xf>
    <xf numFmtId="43" fontId="46" fillId="0" borderId="0" applyFont="0" applyFill="0" applyBorder="0" applyAlignment="0" applyProtection="0">
      <alignment vertical="center"/>
    </xf>
    <xf numFmtId="0" fontId="54" fillId="29" borderId="0" applyNumberFormat="0" applyBorder="0" applyAlignment="0" applyProtection="0">
      <alignment vertical="center"/>
    </xf>
    <xf numFmtId="0" fontId="32" fillId="0" borderId="0" applyNumberFormat="0" applyFill="0" applyBorder="0" applyAlignment="0" applyProtection="0"/>
    <xf numFmtId="9" fontId="46" fillId="0" borderId="0" applyFont="0" applyFill="0" applyBorder="0" applyAlignment="0" applyProtection="0">
      <alignment vertical="center"/>
    </xf>
    <xf numFmtId="0" fontId="46" fillId="16" borderId="62" applyNumberFormat="0" applyFont="0" applyAlignment="0" applyProtection="0">
      <alignment vertical="center"/>
    </xf>
    <xf numFmtId="0" fontId="54" fillId="32" borderId="0" applyNumberFormat="0" applyBorder="0" applyAlignment="0" applyProtection="0">
      <alignment vertical="center"/>
    </xf>
    <xf numFmtId="0" fontId="4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66" applyNumberFormat="0" applyFill="0" applyAlignment="0" applyProtection="0">
      <alignment vertical="center"/>
    </xf>
    <xf numFmtId="0" fontId="55" fillId="0" borderId="66" applyNumberFormat="0" applyFill="0" applyAlignment="0" applyProtection="0">
      <alignment vertical="center"/>
    </xf>
    <xf numFmtId="0" fontId="54" fillId="28" borderId="0" applyNumberFormat="0" applyBorder="0" applyAlignment="0" applyProtection="0">
      <alignment vertical="center"/>
    </xf>
    <xf numFmtId="0" fontId="48" fillId="0" borderId="69" applyNumberFormat="0" applyFill="0" applyAlignment="0" applyProtection="0">
      <alignment vertical="center"/>
    </xf>
    <xf numFmtId="0" fontId="54" fillId="34" borderId="0" applyNumberFormat="0" applyBorder="0" applyAlignment="0" applyProtection="0">
      <alignment vertical="center"/>
    </xf>
    <xf numFmtId="0" fontId="57" fillId="31" borderId="67" applyNumberFormat="0" applyAlignment="0" applyProtection="0">
      <alignment vertical="center"/>
    </xf>
    <xf numFmtId="0" fontId="62" fillId="31" borderId="65" applyNumberFormat="0" applyAlignment="0" applyProtection="0">
      <alignment vertical="center"/>
    </xf>
    <xf numFmtId="0" fontId="51" fillId="20" borderId="63" applyNumberFormat="0" applyAlignment="0" applyProtection="0">
      <alignment vertical="center"/>
    </xf>
    <xf numFmtId="0" fontId="47" fillId="38" borderId="0" applyNumberFormat="0" applyBorder="0" applyAlignment="0" applyProtection="0">
      <alignment vertical="center"/>
    </xf>
    <xf numFmtId="0" fontId="54" fillId="27" borderId="0" applyNumberFormat="0" applyBorder="0" applyAlignment="0" applyProtection="0">
      <alignment vertical="center"/>
    </xf>
    <xf numFmtId="0" fontId="60" fillId="0" borderId="68" applyNumberFormat="0" applyFill="0" applyAlignment="0" applyProtection="0">
      <alignment vertical="center"/>
    </xf>
    <xf numFmtId="0" fontId="52" fillId="0" borderId="64" applyNumberFormat="0" applyFill="0" applyAlignment="0" applyProtection="0">
      <alignment vertical="center"/>
    </xf>
    <xf numFmtId="0" fontId="61" fillId="36" borderId="0" applyNumberFormat="0" applyBorder="0" applyAlignment="0" applyProtection="0">
      <alignment vertical="center"/>
    </xf>
    <xf numFmtId="0" fontId="50" fillId="19" borderId="0" applyNumberFormat="0" applyBorder="0" applyAlignment="0" applyProtection="0">
      <alignment vertical="center"/>
    </xf>
    <xf numFmtId="0" fontId="47" fillId="41" borderId="0" applyNumberFormat="0" applyBorder="0" applyAlignment="0" applyProtection="0">
      <alignment vertical="center"/>
    </xf>
    <xf numFmtId="0" fontId="54" fillId="30" borderId="0" applyNumberFormat="0" applyBorder="0" applyAlignment="0" applyProtection="0">
      <alignment vertical="center"/>
    </xf>
    <xf numFmtId="0" fontId="47" fillId="25" borderId="0" applyNumberFormat="0" applyBorder="0" applyAlignment="0" applyProtection="0">
      <alignment vertical="center"/>
    </xf>
    <xf numFmtId="0" fontId="47" fillId="22" borderId="0" applyNumberFormat="0" applyBorder="0" applyAlignment="0" applyProtection="0">
      <alignment vertical="center"/>
    </xf>
    <xf numFmtId="0" fontId="47" fillId="17" borderId="0" applyNumberFormat="0" applyBorder="0" applyAlignment="0" applyProtection="0">
      <alignment vertical="center"/>
    </xf>
    <xf numFmtId="0" fontId="47" fillId="35" borderId="0" applyNumberFormat="0" applyBorder="0" applyAlignment="0" applyProtection="0">
      <alignment vertical="center"/>
    </xf>
    <xf numFmtId="0" fontId="54" fillId="24" borderId="0" applyNumberFormat="0" applyBorder="0" applyAlignment="0" applyProtection="0">
      <alignment vertical="center"/>
    </xf>
    <xf numFmtId="0" fontId="54" fillId="33" borderId="0" applyNumberFormat="0" applyBorder="0" applyAlignment="0" applyProtection="0">
      <alignment vertical="center"/>
    </xf>
    <xf numFmtId="0" fontId="47" fillId="43" borderId="0" applyNumberFormat="0" applyBorder="0" applyAlignment="0" applyProtection="0">
      <alignment vertical="center"/>
    </xf>
    <xf numFmtId="0" fontId="47" fillId="45" borderId="0" applyNumberFormat="0" applyBorder="0" applyAlignment="0" applyProtection="0">
      <alignment vertical="center"/>
    </xf>
    <xf numFmtId="0" fontId="54" fillId="42" borderId="0" applyNumberFormat="0" applyBorder="0" applyAlignment="0" applyProtection="0">
      <alignment vertical="center"/>
    </xf>
    <xf numFmtId="0" fontId="47" fillId="37" borderId="0" applyNumberFormat="0" applyBorder="0" applyAlignment="0" applyProtection="0">
      <alignment vertical="center"/>
    </xf>
    <xf numFmtId="0" fontId="54" fillId="44" borderId="0" applyNumberFormat="0" applyBorder="0" applyAlignment="0" applyProtection="0">
      <alignment vertical="center"/>
    </xf>
    <xf numFmtId="0" fontId="54" fillId="40" borderId="0" applyNumberFormat="0" applyBorder="0" applyAlignment="0" applyProtection="0">
      <alignment vertical="center"/>
    </xf>
    <xf numFmtId="0" fontId="47" fillId="39" borderId="0" applyNumberFormat="0" applyBorder="0" applyAlignment="0" applyProtection="0">
      <alignment vertical="center"/>
    </xf>
    <xf numFmtId="0" fontId="9" fillId="8" borderId="11" applyAlignment="0">
      <alignment horizontal="right" vertical="center"/>
    </xf>
    <xf numFmtId="0" fontId="54" fillId="46" borderId="0" applyNumberFormat="0" applyBorder="0" applyAlignment="0" applyProtection="0">
      <alignment vertical="center"/>
    </xf>
  </cellStyleXfs>
  <cellXfs count="337">
    <xf numFmtId="0" fontId="0" fillId="0" borderId="0" xfId="0"/>
    <xf numFmtId="0" fontId="0" fillId="2" borderId="0" xfId="0" applyFill="1" applyAlignment="1">
      <alignment wrapText="1"/>
    </xf>
    <xf numFmtId="0" fontId="1" fillId="0" borderId="0" xfId="0" applyFont="1" applyAlignment="1">
      <alignment vertical="center"/>
    </xf>
    <xf numFmtId="0" fontId="0" fillId="0" borderId="0" xfId="0" applyAlignment="1" applyProtection="1">
      <alignment vertical="center"/>
      <protection hidden="1"/>
    </xf>
    <xf numFmtId="0" fontId="2" fillId="0" borderId="0" xfId="0" applyFont="1" applyProtection="1">
      <protection hidden="1"/>
    </xf>
    <xf numFmtId="0" fontId="1" fillId="0" borderId="0" xfId="0" applyFont="1" applyProtection="1">
      <protection hidden="1"/>
    </xf>
    <xf numFmtId="0" fontId="0" fillId="0" borderId="0" xfId="0" applyProtection="1">
      <protection hidden="1"/>
    </xf>
    <xf numFmtId="0" fontId="0" fillId="0" borderId="0" xfId="0" applyAlignment="1" applyProtection="1">
      <alignment horizontal="left" vertical="center"/>
      <protection hidden="1"/>
    </xf>
    <xf numFmtId="0" fontId="0" fillId="0" borderId="0" xfId="0" applyAlignment="1" applyProtection="1">
      <alignment horizontal="center"/>
      <protection hidden="1"/>
    </xf>
    <xf numFmtId="0" fontId="3" fillId="2" borderId="0" xfId="0" applyFont="1" applyFill="1" applyAlignment="1">
      <alignment horizontal="left" vertical="center"/>
    </xf>
    <xf numFmtId="0" fontId="0" fillId="2" borderId="0" xfId="0" applyFill="1" applyAlignment="1">
      <alignment horizontal="center" wrapText="1"/>
    </xf>
    <xf numFmtId="0" fontId="4" fillId="2" borderId="0" xfId="0" applyFont="1" applyFill="1" applyAlignment="1">
      <alignment vertical="center" wrapText="1"/>
    </xf>
    <xf numFmtId="0" fontId="4" fillId="2" borderId="0" xfId="0" applyFont="1" applyFill="1" applyAlignment="1">
      <alignment horizontal="center" vertical="center" wrapText="1"/>
    </xf>
    <xf numFmtId="49" fontId="1" fillId="0" borderId="0" xfId="0" applyNumberFormat="1"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left" vertical="center" wrapText="1"/>
    </xf>
    <xf numFmtId="0" fontId="5" fillId="3" borderId="0" xfId="0" applyFont="1" applyFill="1" applyBorder="1" applyAlignment="1" applyProtection="1">
      <alignment horizontal="right" vertical="center"/>
      <protection hidden="1"/>
    </xf>
    <xf numFmtId="0" fontId="6" fillId="4" borderId="0"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8" fillId="4" borderId="1" xfId="0" applyFont="1" applyFill="1" applyBorder="1" applyAlignment="1">
      <alignment vertical="center" wrapText="1"/>
    </xf>
    <xf numFmtId="3" fontId="9" fillId="4" borderId="2"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8" fillId="5" borderId="1" xfId="0" applyFont="1" applyFill="1" applyBorder="1" applyAlignment="1">
      <alignment vertical="center" wrapText="1"/>
    </xf>
    <xf numFmtId="3" fontId="9" fillId="5" borderId="2"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0" borderId="4" xfId="0" applyFont="1" applyBorder="1" applyAlignment="1">
      <alignment horizontal="right" vertical="center" wrapText="1"/>
    </xf>
    <xf numFmtId="3" fontId="12"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4" fontId="9" fillId="5" borderId="2" xfId="0" applyNumberFormat="1" applyFont="1" applyFill="1" applyBorder="1" applyAlignment="1">
      <alignment horizontal="center" vertical="center" wrapText="1"/>
    </xf>
    <xf numFmtId="4" fontId="12" fillId="0" borderId="5" xfId="0" applyNumberFormat="1" applyFont="1" applyBorder="1" applyAlignment="1">
      <alignment horizontal="center" vertical="center" wrapText="1"/>
    </xf>
    <xf numFmtId="0" fontId="13" fillId="5" borderId="3" xfId="0" applyFont="1" applyFill="1" applyBorder="1" applyAlignment="1">
      <alignment horizontal="center" vertical="center" wrapText="1"/>
    </xf>
    <xf numFmtId="0" fontId="1" fillId="0" borderId="0" xfId="0" applyFont="1" applyAlignment="1">
      <alignment vertical="center" wrapText="1"/>
    </xf>
    <xf numFmtId="0" fontId="4" fillId="2" borderId="0" xfId="0" applyFont="1" applyFill="1" applyAlignment="1">
      <alignment horizontal="left" vertical="center" wrapText="1"/>
    </xf>
    <xf numFmtId="0" fontId="5" fillId="3" borderId="0" xfId="0" applyFont="1" applyFill="1" applyBorder="1" applyAlignment="1" applyProtection="1">
      <alignment horizontal="center" vertical="center"/>
      <protection hidden="1"/>
    </xf>
    <xf numFmtId="0" fontId="6" fillId="4" borderId="0" xfId="0" applyFont="1" applyFill="1" applyBorder="1" applyAlignment="1" applyProtection="1">
      <alignment vertical="center"/>
      <protection hidden="1"/>
    </xf>
    <xf numFmtId="0" fontId="14" fillId="3" borderId="0" xfId="0" applyFont="1" applyFill="1" applyAlignment="1" applyProtection="1">
      <alignment horizontal="left" vertical="center"/>
      <protection hidden="1"/>
    </xf>
    <xf numFmtId="0" fontId="8" fillId="3" borderId="0" xfId="0" applyFont="1" applyFill="1" applyAlignment="1" applyProtection="1">
      <alignment horizontal="center" vertical="center"/>
      <protection hidden="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1" fillId="3" borderId="10" xfId="0" applyFont="1" applyFill="1" applyBorder="1" applyAlignment="1" applyProtection="1">
      <alignment horizontal="left" vertical="center" wrapText="1" indent="1"/>
      <protection hidden="1"/>
    </xf>
    <xf numFmtId="0" fontId="1" fillId="3" borderId="11" xfId="0" applyFont="1" applyFill="1" applyBorder="1" applyAlignment="1" applyProtection="1">
      <alignment horizontal="left" vertical="center" wrapText="1" indent="1"/>
      <protection hidden="1"/>
    </xf>
    <xf numFmtId="0" fontId="1" fillId="3" borderId="12" xfId="0" applyFont="1" applyFill="1" applyBorder="1" applyAlignment="1" applyProtection="1">
      <alignment horizontal="left" vertical="center" wrapText="1" indent="1"/>
      <protection hidden="1"/>
    </xf>
    <xf numFmtId="0" fontId="0" fillId="2" borderId="0" xfId="0" applyFont="1" applyFill="1" applyAlignment="1">
      <alignment wrapText="1"/>
    </xf>
    <xf numFmtId="0" fontId="15" fillId="0" borderId="0" xfId="0" applyFont="1" applyAlignment="1">
      <alignment vertical="center"/>
    </xf>
    <xf numFmtId="0" fontId="2" fillId="0" borderId="0" xfId="0" applyFont="1" applyAlignment="1">
      <alignment vertical="center"/>
    </xf>
    <xf numFmtId="0" fontId="16" fillId="0" borderId="0" xfId="0" applyFont="1" applyAlignment="1" applyProtection="1">
      <alignment vertical="center"/>
      <protection hidden="1"/>
    </xf>
    <xf numFmtId="0" fontId="17" fillId="6" borderId="13" xfId="0" applyFont="1" applyFill="1" applyBorder="1" applyAlignment="1">
      <alignment vertical="center"/>
    </xf>
    <xf numFmtId="0" fontId="17" fillId="6" borderId="0" xfId="0" applyFont="1" applyFill="1" applyAlignment="1">
      <alignment vertical="center"/>
    </xf>
    <xf numFmtId="0" fontId="18" fillId="3" borderId="0" xfId="0" applyFont="1" applyFill="1" applyAlignment="1">
      <alignment vertical="center"/>
    </xf>
    <xf numFmtId="0" fontId="18" fillId="6" borderId="0" xfId="0" applyFont="1" applyFill="1" applyAlignment="1">
      <alignment vertical="center"/>
    </xf>
    <xf numFmtId="0" fontId="15" fillId="0" borderId="0" xfId="0" applyFont="1"/>
    <xf numFmtId="49" fontId="15" fillId="0" borderId="0" xfId="0" applyNumberFormat="1" applyFont="1" applyAlignment="1">
      <alignment horizontal="center"/>
    </xf>
    <xf numFmtId="49" fontId="15" fillId="0" borderId="0" xfId="0" applyNumberFormat="1" applyFont="1"/>
    <xf numFmtId="0" fontId="15" fillId="0" borderId="0" xfId="0" applyFont="1" applyAlignment="1">
      <alignment horizontal="left" wrapText="1"/>
    </xf>
    <xf numFmtId="0" fontId="15" fillId="0" borderId="0" xfId="0" applyFont="1" applyAlignment="1">
      <alignment horizontal="center"/>
    </xf>
    <xf numFmtId="2" fontId="15" fillId="0" borderId="0" xfId="0" applyNumberFormat="1" applyFont="1"/>
    <xf numFmtId="0" fontId="15" fillId="0" borderId="0" xfId="0" applyFont="1" applyAlignment="1">
      <alignment wrapText="1"/>
    </xf>
    <xf numFmtId="0" fontId="3" fillId="2" borderId="0" xfId="0" applyFont="1" applyFill="1" applyAlignment="1">
      <alignment horizontal="left"/>
    </xf>
    <xf numFmtId="0" fontId="3" fillId="2" borderId="0" xfId="0" applyFont="1" applyFill="1"/>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0" xfId="0" applyFont="1" applyFill="1" applyAlignment="1">
      <alignment horizontal="center" vertical="center" wrapText="1"/>
    </xf>
    <xf numFmtId="49" fontId="15" fillId="0" borderId="0" xfId="0" applyNumberFormat="1" applyFont="1" applyAlignment="1">
      <alignment horizontal="center" vertical="center"/>
    </xf>
    <xf numFmtId="49" fontId="15" fillId="0" borderId="0" xfId="0" applyNumberFormat="1"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4" fillId="0" borderId="0" xfId="0" applyFont="1" applyAlignment="1">
      <alignment horizontal="right" vertical="center"/>
    </xf>
    <xf numFmtId="176" fontId="20" fillId="6" borderId="14" xfId="0" applyNumberFormat="1" applyFont="1" applyFill="1" applyBorder="1" applyAlignment="1" applyProtection="1">
      <alignment horizontal="center" vertical="center" wrapText="1"/>
      <protection locked="0"/>
    </xf>
    <xf numFmtId="176" fontId="20" fillId="6" borderId="14" xfId="0" applyNumberFormat="1" applyFont="1" applyFill="1" applyBorder="1" applyAlignment="1" applyProtection="1">
      <alignment horizontal="left" vertical="center" wrapText="1" indent="1"/>
      <protection locked="0"/>
    </xf>
    <xf numFmtId="0" fontId="2" fillId="0" borderId="0" xfId="0" applyFont="1" applyAlignment="1">
      <alignment horizontal="center" vertical="center"/>
    </xf>
    <xf numFmtId="0" fontId="20" fillId="6" borderId="11" xfId="0" applyFont="1" applyFill="1" applyBorder="1" applyAlignment="1" applyProtection="1">
      <alignment horizontal="center" vertical="center" wrapText="1"/>
      <protection locked="0"/>
    </xf>
    <xf numFmtId="0" fontId="20" fillId="6" borderId="11" xfId="0" applyFont="1" applyFill="1" applyBorder="1" applyAlignment="1" applyProtection="1">
      <alignment horizontal="left" vertical="center" wrapText="1" indent="1"/>
      <protection locked="0"/>
    </xf>
    <xf numFmtId="49" fontId="21" fillId="0" borderId="0" xfId="0" applyNumberFormat="1" applyFont="1" applyAlignment="1" applyProtection="1">
      <alignment horizontal="left" vertical="center" wrapText="1"/>
      <protection locked="0"/>
    </xf>
    <xf numFmtId="49" fontId="21" fillId="0" borderId="0" xfId="0" applyNumberFormat="1" applyFont="1" applyAlignment="1" applyProtection="1">
      <alignment horizontal="center" vertical="center" wrapText="1"/>
      <protection locked="0"/>
    </xf>
    <xf numFmtId="49" fontId="22" fillId="0" borderId="0" xfId="0" applyNumberFormat="1" applyFont="1" applyAlignment="1" applyProtection="1">
      <alignment horizontal="left" vertical="center" wrapText="1"/>
      <protection locked="0"/>
    </xf>
    <xf numFmtId="49" fontId="22" fillId="0" borderId="0" xfId="0" applyNumberFormat="1" applyFont="1" applyAlignment="1" applyProtection="1">
      <alignment horizontal="center" vertical="center" wrapText="1"/>
      <protection locked="0"/>
    </xf>
    <xf numFmtId="0" fontId="23" fillId="7" borderId="11" xfId="0" applyFont="1" applyFill="1" applyBorder="1" applyAlignment="1" applyProtection="1">
      <alignment horizontal="left" vertical="center" wrapText="1" indent="1"/>
      <protection hidden="1"/>
    </xf>
    <xf numFmtId="0" fontId="24" fillId="7" borderId="11" xfId="0" applyFont="1" applyFill="1" applyBorder="1" applyAlignment="1" applyProtection="1">
      <alignment horizontal="left" vertical="center" wrapText="1" indent="1"/>
      <protection hidden="1"/>
    </xf>
    <xf numFmtId="0" fontId="25" fillId="8" borderId="11" xfId="47" applyFont="1" applyAlignment="1" applyProtection="1">
      <alignment horizontal="center" vertical="center" wrapText="1"/>
      <protection hidden="1"/>
    </xf>
    <xf numFmtId="0" fontId="14" fillId="9" borderId="11" xfId="0" applyFont="1" applyFill="1" applyBorder="1" applyAlignment="1" applyProtection="1">
      <alignment horizontal="center" vertical="center" wrapText="1"/>
      <protection hidden="1"/>
    </xf>
    <xf numFmtId="49" fontId="14" fillId="9" borderId="11" xfId="0" applyNumberFormat="1" applyFont="1" applyFill="1" applyBorder="1" applyAlignment="1" applyProtection="1">
      <alignment horizontal="center" vertical="center" wrapText="1"/>
      <protection hidden="1"/>
    </xf>
    <xf numFmtId="0" fontId="17" fillId="10" borderId="15" xfId="0" applyFont="1" applyFill="1" applyBorder="1" applyAlignment="1" applyProtection="1">
      <alignment horizontal="left" vertical="center" wrapText="1" indent="1"/>
      <protection hidden="1"/>
    </xf>
    <xf numFmtId="49" fontId="17" fillId="10" borderId="16" xfId="0" applyNumberFormat="1" applyFont="1" applyFill="1" applyBorder="1" applyAlignment="1" applyProtection="1">
      <alignment horizontal="center" vertical="center" wrapText="1"/>
      <protection hidden="1"/>
    </xf>
    <xf numFmtId="49" fontId="17" fillId="10" borderId="16" xfId="0" applyNumberFormat="1" applyFont="1" applyFill="1" applyBorder="1" applyAlignment="1" applyProtection="1">
      <alignment horizontal="left" vertical="center" wrapText="1" indent="1"/>
      <protection hidden="1"/>
    </xf>
    <xf numFmtId="0" fontId="17" fillId="10" borderId="16" xfId="0" applyFont="1" applyFill="1" applyBorder="1" applyAlignment="1" applyProtection="1">
      <alignment horizontal="center" vertical="center" wrapText="1"/>
      <protection hidden="1"/>
    </xf>
    <xf numFmtId="177" fontId="17" fillId="10" borderId="16" xfId="0" applyNumberFormat="1" applyFont="1" applyFill="1" applyBorder="1" applyAlignment="1" applyProtection="1">
      <alignment horizontal="center" vertical="center" wrapText="1"/>
      <protection hidden="1"/>
    </xf>
    <xf numFmtId="0" fontId="17" fillId="10" borderId="17" xfId="0" applyFont="1" applyFill="1" applyBorder="1" applyAlignment="1" applyProtection="1">
      <alignment horizontal="center" vertical="center" wrapText="1"/>
      <protection hidden="1"/>
    </xf>
    <xf numFmtId="4" fontId="17" fillId="10" borderId="15" xfId="0" applyNumberFormat="1" applyFont="1" applyFill="1" applyBorder="1" applyAlignment="1" applyProtection="1">
      <alignment horizontal="center" vertical="center"/>
      <protection hidden="1"/>
    </xf>
    <xf numFmtId="0" fontId="17" fillId="10" borderId="18" xfId="0" applyFont="1" applyFill="1" applyBorder="1" applyAlignment="1" applyProtection="1">
      <alignment horizontal="left" vertical="center" wrapText="1" indent="1"/>
      <protection hidden="1"/>
    </xf>
    <xf numFmtId="49" fontId="17" fillId="10" borderId="19" xfId="0" applyNumberFormat="1" applyFont="1" applyFill="1" applyBorder="1" applyAlignment="1" applyProtection="1">
      <alignment horizontal="center" vertical="center" wrapText="1"/>
      <protection hidden="1"/>
    </xf>
    <xf numFmtId="49" fontId="17" fillId="10" borderId="19" xfId="0" applyNumberFormat="1" applyFont="1" applyFill="1" applyBorder="1" applyAlignment="1" applyProtection="1">
      <alignment horizontal="left" vertical="center" wrapText="1" indent="1"/>
      <protection hidden="1"/>
    </xf>
    <xf numFmtId="0" fontId="17" fillId="10" borderId="19" xfId="0" applyFont="1" applyFill="1" applyBorder="1" applyAlignment="1" applyProtection="1">
      <alignment horizontal="center" vertical="center" wrapText="1"/>
      <protection hidden="1"/>
    </xf>
    <xf numFmtId="177" fontId="17" fillId="10" borderId="19" xfId="0" applyNumberFormat="1" applyFont="1" applyFill="1" applyBorder="1" applyAlignment="1" applyProtection="1">
      <alignment horizontal="center" vertical="center" wrapText="1"/>
      <protection hidden="1"/>
    </xf>
    <xf numFmtId="0" fontId="17" fillId="10" borderId="20" xfId="0" applyFont="1" applyFill="1" applyBorder="1" applyAlignment="1" applyProtection="1">
      <alignment horizontal="center" vertical="center" wrapText="1"/>
      <protection hidden="1"/>
    </xf>
    <xf numFmtId="4" fontId="17" fillId="10" borderId="18" xfId="0" applyNumberFormat="1" applyFont="1" applyFill="1" applyBorder="1" applyAlignment="1" applyProtection="1">
      <alignment horizontal="center" vertical="center"/>
      <protection hidden="1"/>
    </xf>
    <xf numFmtId="0" fontId="14" fillId="6" borderId="21" xfId="0" applyFont="1" applyFill="1" applyBorder="1" applyAlignment="1" applyProtection="1">
      <alignment horizontal="left" vertical="center" wrapText="1" indent="1"/>
      <protection locked="0"/>
    </xf>
    <xf numFmtId="49" fontId="2" fillId="6" borderId="22" xfId="0" applyNumberFormat="1" applyFont="1" applyFill="1" applyBorder="1" applyAlignment="1" applyProtection="1">
      <alignment horizontal="center" vertical="center" wrapText="1"/>
      <protection locked="0"/>
    </xf>
    <xf numFmtId="49" fontId="2" fillId="6" borderId="22" xfId="0" applyNumberFormat="1" applyFont="1" applyFill="1" applyBorder="1" applyAlignment="1" applyProtection="1">
      <alignment horizontal="left" vertical="center" wrapText="1" indent="1"/>
      <protection locked="0"/>
    </xf>
    <xf numFmtId="0" fontId="2" fillId="6" borderId="22" xfId="0" applyFont="1" applyFill="1" applyBorder="1" applyAlignment="1" applyProtection="1">
      <alignment horizontal="center" vertical="center" wrapText="1"/>
      <protection locked="0"/>
    </xf>
    <xf numFmtId="177" fontId="2" fillId="6" borderId="22" xfId="0" applyNumberFormat="1"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4" fontId="2" fillId="6" borderId="21" xfId="0" applyNumberFormat="1" applyFont="1" applyFill="1" applyBorder="1" applyAlignment="1" applyProtection="1">
      <alignment horizontal="center" vertical="center"/>
      <protection locked="0"/>
    </xf>
    <xf numFmtId="49" fontId="2" fillId="6" borderId="16" xfId="0" applyNumberFormat="1" applyFont="1" applyFill="1" applyBorder="1" applyAlignment="1" applyProtection="1">
      <alignment horizontal="center" vertical="center" wrapText="1"/>
      <protection locked="0"/>
    </xf>
    <xf numFmtId="49" fontId="2" fillId="6" borderId="16" xfId="0" applyNumberFormat="1" applyFont="1" applyFill="1" applyBorder="1" applyAlignment="1" applyProtection="1">
      <alignment horizontal="left" vertical="center" wrapText="1" indent="1"/>
      <protection locked="0"/>
    </xf>
    <xf numFmtId="0" fontId="2" fillId="6" borderId="16" xfId="0" applyFont="1" applyFill="1" applyBorder="1" applyAlignment="1" applyProtection="1">
      <alignment horizontal="center" vertical="center" wrapText="1"/>
      <protection locked="0"/>
    </xf>
    <xf numFmtId="177" fontId="2" fillId="6" borderId="16" xfId="0" applyNumberFormat="1" applyFont="1" applyFill="1" applyBorder="1" applyAlignment="1" applyProtection="1">
      <alignment horizontal="center" vertical="center" wrapText="1"/>
      <protection locked="0"/>
    </xf>
    <xf numFmtId="4" fontId="2" fillId="6" borderId="15" xfId="0" applyNumberFormat="1" applyFont="1" applyFill="1" applyBorder="1" applyAlignment="1" applyProtection="1">
      <alignment horizontal="center" vertical="center"/>
      <protection locked="0"/>
    </xf>
    <xf numFmtId="0" fontId="14" fillId="6" borderId="15" xfId="0" applyFont="1" applyFill="1" applyBorder="1" applyAlignment="1" applyProtection="1">
      <alignment horizontal="left" vertical="center" wrapText="1" indent="1"/>
      <protection locked="0"/>
    </xf>
    <xf numFmtId="2" fontId="0" fillId="2" borderId="0" xfId="0" applyNumberFormat="1" applyFill="1" applyAlignment="1">
      <alignment wrapText="1"/>
    </xf>
    <xf numFmtId="0" fontId="0" fillId="2" borderId="0" xfId="0" applyFont="1" applyFill="1" applyAlignment="1">
      <alignment horizontal="center" wrapText="1"/>
    </xf>
    <xf numFmtId="2" fontId="0" fillId="2" borderId="0" xfId="0" applyNumberFormat="1" applyFont="1" applyFill="1" applyAlignment="1">
      <alignment wrapText="1"/>
    </xf>
    <xf numFmtId="2" fontId="15" fillId="0" borderId="0" xfId="0" applyNumberFormat="1" applyFont="1" applyAlignment="1">
      <alignment vertical="center"/>
    </xf>
    <xf numFmtId="0" fontId="15" fillId="0" borderId="0" xfId="0" applyFont="1" applyAlignment="1">
      <alignment vertical="center" wrapText="1"/>
    </xf>
    <xf numFmtId="0" fontId="2" fillId="0" borderId="0" xfId="0" applyFont="1" applyBorder="1" applyAlignment="1">
      <alignment horizontal="left" vertical="center" wrapText="1"/>
    </xf>
    <xf numFmtId="0" fontId="15" fillId="0" borderId="0" xfId="0" applyFont="1" applyBorder="1" applyAlignment="1">
      <alignment horizontal="left" vertical="top" wrapText="1"/>
    </xf>
    <xf numFmtId="0" fontId="15" fillId="0" borderId="0" xfId="0" applyFont="1" applyAlignment="1" applyProtection="1">
      <alignment horizontal="center" vertical="center"/>
      <protection hidden="1"/>
    </xf>
    <xf numFmtId="0" fontId="2" fillId="0" borderId="0" xfId="0" applyFont="1" applyAlignment="1">
      <alignment horizontal="left" vertical="center" wrapText="1"/>
    </xf>
    <xf numFmtId="0" fontId="23" fillId="11" borderId="11" xfId="0" applyFont="1" applyFill="1" applyBorder="1" applyAlignment="1" applyProtection="1">
      <alignment horizontal="center" vertical="center" wrapText="1"/>
      <protection hidden="1"/>
    </xf>
    <xf numFmtId="0" fontId="23" fillId="12" borderId="11" xfId="0" applyFont="1" applyFill="1" applyBorder="1" applyAlignment="1" applyProtection="1">
      <alignment horizontal="center" vertical="center" wrapText="1"/>
      <protection hidden="1"/>
    </xf>
    <xf numFmtId="0" fontId="14" fillId="9" borderId="24" xfId="0" applyFont="1" applyFill="1" applyBorder="1" applyAlignment="1" applyProtection="1">
      <alignment horizontal="center" vertical="center" wrapText="1"/>
      <protection hidden="1"/>
    </xf>
    <xf numFmtId="2" fontId="14" fillId="9" borderId="11" xfId="0" applyNumberFormat="1" applyFont="1" applyFill="1" applyBorder="1" applyAlignment="1" applyProtection="1">
      <alignment horizontal="center" vertical="center" wrapText="1"/>
      <protection hidden="1"/>
    </xf>
    <xf numFmtId="0" fontId="14" fillId="9" borderId="8" xfId="0" applyFont="1" applyFill="1" applyBorder="1" applyAlignment="1" applyProtection="1">
      <alignment horizontal="center" vertical="center" wrapText="1"/>
      <protection hidden="1"/>
    </xf>
    <xf numFmtId="4" fontId="17" fillId="10" borderId="16" xfId="0" applyNumberFormat="1" applyFont="1" applyFill="1" applyBorder="1" applyAlignment="1" applyProtection="1">
      <alignment horizontal="center" vertical="center"/>
      <protection hidden="1"/>
    </xf>
    <xf numFmtId="2" fontId="17" fillId="10" borderId="17" xfId="0" applyNumberFormat="1" applyFont="1" applyFill="1" applyBorder="1" applyAlignment="1" applyProtection="1">
      <alignment horizontal="center" vertical="center"/>
      <protection hidden="1"/>
    </xf>
    <xf numFmtId="0" fontId="17" fillId="10" borderId="15" xfId="0" applyFont="1" applyFill="1" applyBorder="1" applyAlignment="1" applyProtection="1">
      <alignment horizontal="center" vertical="center" wrapText="1"/>
      <protection hidden="1"/>
    </xf>
    <xf numFmtId="4" fontId="17" fillId="10" borderId="16" xfId="0" applyNumberFormat="1" applyFont="1" applyFill="1" applyBorder="1" applyAlignment="1" applyProtection="1">
      <alignment horizontal="center" vertical="center" wrapText="1"/>
      <protection hidden="1"/>
    </xf>
    <xf numFmtId="4" fontId="17" fillId="10" borderId="17" xfId="0" applyNumberFormat="1" applyFont="1" applyFill="1" applyBorder="1" applyAlignment="1" applyProtection="1">
      <alignment horizontal="center" vertical="center"/>
      <protection hidden="1"/>
    </xf>
    <xf numFmtId="3" fontId="17" fillId="10" borderId="15" xfId="0" applyNumberFormat="1" applyFont="1" applyFill="1" applyBorder="1" applyAlignment="1" applyProtection="1">
      <alignment horizontal="center" vertical="center" wrapText="1"/>
      <protection hidden="1"/>
    </xf>
    <xf numFmtId="49" fontId="17" fillId="10" borderId="5" xfId="0" applyNumberFormat="1" applyFont="1" applyFill="1" applyBorder="1" applyAlignment="1" applyProtection="1">
      <alignment horizontal="center" vertical="center" wrapText="1"/>
      <protection hidden="1"/>
    </xf>
    <xf numFmtId="4" fontId="17" fillId="10" borderId="19" xfId="0" applyNumberFormat="1" applyFont="1" applyFill="1" applyBorder="1" applyAlignment="1" applyProtection="1">
      <alignment horizontal="center" vertical="center"/>
      <protection hidden="1"/>
    </xf>
    <xf numFmtId="2" fontId="17" fillId="10" borderId="20" xfId="0" applyNumberFormat="1" applyFont="1" applyFill="1" applyBorder="1" applyAlignment="1" applyProtection="1">
      <alignment horizontal="center" vertical="center"/>
      <protection hidden="1"/>
    </xf>
    <xf numFmtId="4" fontId="17" fillId="10" borderId="19" xfId="0" applyNumberFormat="1" applyFont="1" applyFill="1" applyBorder="1" applyAlignment="1" applyProtection="1">
      <alignment horizontal="center" vertical="center" wrapText="1"/>
      <protection hidden="1"/>
    </xf>
    <xf numFmtId="4" fontId="17" fillId="10" borderId="20" xfId="0" applyNumberFormat="1" applyFont="1" applyFill="1" applyBorder="1" applyAlignment="1" applyProtection="1">
      <alignment horizontal="center" vertical="center"/>
      <protection hidden="1"/>
    </xf>
    <xf numFmtId="3" fontId="17" fillId="10" borderId="18" xfId="0" applyNumberFormat="1" applyFont="1" applyFill="1" applyBorder="1" applyAlignment="1" applyProtection="1">
      <alignment horizontal="center" vertical="center" wrapText="1"/>
      <protection hidden="1"/>
    </xf>
    <xf numFmtId="49" fontId="17" fillId="10" borderId="25" xfId="0" applyNumberFormat="1" applyFont="1" applyFill="1" applyBorder="1" applyAlignment="1" applyProtection="1">
      <alignment horizontal="center" vertical="center" wrapText="1"/>
      <protection hidden="1"/>
    </xf>
    <xf numFmtId="4" fontId="2" fillId="6" borderId="22" xfId="0" applyNumberFormat="1" applyFont="1" applyFill="1" applyBorder="1" applyAlignment="1" applyProtection="1">
      <alignment horizontal="center" vertical="center"/>
      <protection locked="0"/>
    </xf>
    <xf numFmtId="2" fontId="2" fillId="9" borderId="23" xfId="0" applyNumberFormat="1" applyFont="1" applyFill="1" applyBorder="1" applyAlignment="1" applyProtection="1">
      <alignment horizontal="center" vertical="center"/>
      <protection hidden="1"/>
    </xf>
    <xf numFmtId="0" fontId="2" fillId="6" borderId="21" xfId="0" applyFont="1" applyFill="1" applyBorder="1" applyAlignment="1" applyProtection="1">
      <alignment horizontal="center" vertical="center" wrapText="1"/>
      <protection locked="0"/>
    </xf>
    <xf numFmtId="4" fontId="2" fillId="9" borderId="22" xfId="0" applyNumberFormat="1" applyFont="1" applyFill="1" applyBorder="1" applyAlignment="1" applyProtection="1">
      <alignment horizontal="center" vertical="center" wrapText="1"/>
      <protection hidden="1"/>
    </xf>
    <xf numFmtId="4" fontId="2" fillId="9" borderId="23" xfId="0" applyNumberFormat="1" applyFont="1" applyFill="1" applyBorder="1" applyAlignment="1" applyProtection="1">
      <alignment horizontal="center" vertical="center"/>
      <protection hidden="1"/>
    </xf>
    <xf numFmtId="3" fontId="2" fillId="6" borderId="21" xfId="0" applyNumberFormat="1" applyFont="1" applyFill="1" applyBorder="1" applyAlignment="1" applyProtection="1">
      <alignment horizontal="center" vertical="center" wrapText="1"/>
      <protection locked="0"/>
    </xf>
    <xf numFmtId="49" fontId="2" fillId="6" borderId="23" xfId="0" applyNumberFormat="1" applyFont="1" applyFill="1" applyBorder="1" applyAlignment="1" applyProtection="1">
      <alignment horizontal="center" vertical="center" wrapText="1"/>
      <protection locked="0"/>
    </xf>
    <xf numFmtId="4" fontId="2" fillId="6" borderId="16" xfId="0" applyNumberFormat="1" applyFont="1" applyFill="1" applyBorder="1" applyAlignment="1" applyProtection="1">
      <alignment horizontal="center" vertical="center"/>
      <protection locked="0"/>
    </xf>
    <xf numFmtId="2" fontId="2" fillId="9" borderId="17" xfId="0" applyNumberFormat="1" applyFont="1" applyFill="1" applyBorder="1" applyAlignment="1" applyProtection="1">
      <alignment horizontal="center" vertical="center"/>
      <protection hidden="1"/>
    </xf>
    <xf numFmtId="4" fontId="2" fillId="9" borderId="16" xfId="0" applyNumberFormat="1" applyFont="1" applyFill="1" applyBorder="1" applyAlignment="1" applyProtection="1">
      <alignment horizontal="center" vertical="center" wrapText="1"/>
      <protection hidden="1"/>
    </xf>
    <xf numFmtId="4" fontId="2" fillId="9" borderId="17" xfId="0" applyNumberFormat="1" applyFont="1" applyFill="1" applyBorder="1" applyAlignment="1" applyProtection="1">
      <alignment horizontal="center" vertical="center"/>
      <protection hidden="1"/>
    </xf>
    <xf numFmtId="3" fontId="2" fillId="6" borderId="15" xfId="0" applyNumberFormat="1" applyFont="1" applyFill="1" applyBorder="1" applyAlignment="1" applyProtection="1">
      <alignment horizontal="center" vertical="center" wrapText="1"/>
      <protection locked="0"/>
    </xf>
    <xf numFmtId="49" fontId="2" fillId="6" borderId="17" xfId="0" applyNumberFormat="1" applyFont="1" applyFill="1" applyBorder="1" applyAlignment="1" applyProtection="1">
      <alignment horizontal="center" vertical="center" wrapText="1"/>
      <protection locked="0"/>
    </xf>
    <xf numFmtId="0" fontId="14" fillId="0" borderId="26" xfId="0" applyFont="1" applyBorder="1" applyAlignment="1">
      <alignment horizontal="center" vertical="top" wrapText="1"/>
    </xf>
    <xf numFmtId="0" fontId="14" fillId="0" borderId="27" xfId="0" applyFont="1" applyBorder="1" applyAlignment="1">
      <alignment horizontal="center" vertical="top" wrapText="1"/>
    </xf>
    <xf numFmtId="0" fontId="15" fillId="0" borderId="0" xfId="0" applyFont="1" applyAlignment="1" applyProtection="1">
      <alignment vertical="center"/>
      <protection hidden="1"/>
    </xf>
    <xf numFmtId="0" fontId="14" fillId="0" borderId="9" xfId="0" applyFont="1" applyBorder="1" applyAlignment="1">
      <alignment horizontal="center" vertical="top" wrapText="1"/>
    </xf>
    <xf numFmtId="0" fontId="14" fillId="0" borderId="7" xfId="0" applyFont="1" applyBorder="1" applyAlignment="1">
      <alignment horizontal="center" vertical="top" wrapText="1"/>
    </xf>
    <xf numFmtId="0" fontId="15" fillId="0" borderId="0" xfId="0" applyFont="1" applyAlignment="1" applyProtection="1">
      <alignment horizontal="left" vertical="center" wrapText="1"/>
      <protection hidden="1"/>
    </xf>
    <xf numFmtId="0" fontId="23" fillId="13" borderId="11" xfId="0" applyFont="1" applyFill="1" applyBorder="1" applyAlignment="1" applyProtection="1">
      <alignment horizontal="center" vertical="center" wrapText="1"/>
      <protection hidden="1"/>
    </xf>
    <xf numFmtId="0" fontId="23" fillId="14" borderId="11" xfId="0" applyFont="1" applyFill="1" applyBorder="1" applyAlignment="1" applyProtection="1">
      <alignment horizontal="center" vertical="center" wrapText="1"/>
      <protection hidden="1"/>
    </xf>
    <xf numFmtId="0" fontId="23" fillId="15" borderId="11" xfId="0" applyFont="1" applyFill="1" applyBorder="1" applyAlignment="1" applyProtection="1">
      <alignment horizontal="center" vertical="center" wrapText="1"/>
      <protection hidden="1"/>
    </xf>
    <xf numFmtId="49" fontId="17" fillId="10" borderId="15" xfId="0" applyNumberFormat="1" applyFont="1" applyFill="1" applyBorder="1" applyAlignment="1" applyProtection="1">
      <alignment horizontal="left" vertical="center" wrapText="1" indent="1"/>
      <protection hidden="1"/>
    </xf>
    <xf numFmtId="4" fontId="17" fillId="10" borderId="17" xfId="0" applyNumberFormat="1" applyFont="1" applyFill="1" applyBorder="1" applyAlignment="1" applyProtection="1">
      <alignment horizontal="left" vertical="center" wrapText="1" indent="1"/>
      <protection hidden="1"/>
    </xf>
    <xf numFmtId="4" fontId="17" fillId="10" borderId="4" xfId="0" applyNumberFormat="1" applyFont="1" applyFill="1" applyBorder="1" applyAlignment="1" applyProtection="1">
      <alignment horizontal="left" vertical="center" wrapText="1" indent="1"/>
      <protection hidden="1"/>
    </xf>
    <xf numFmtId="4" fontId="17" fillId="10" borderId="17" xfId="0" applyNumberFormat="1" applyFont="1" applyFill="1" applyBorder="1" applyAlignment="1" applyProtection="1">
      <alignment horizontal="center" vertical="center" wrapText="1"/>
      <protection hidden="1"/>
    </xf>
    <xf numFmtId="3" fontId="17" fillId="10" borderId="15" xfId="0" applyNumberFormat="1" applyFont="1" applyFill="1" applyBorder="1" applyAlignment="1" applyProtection="1">
      <alignment horizontal="center" vertical="center"/>
      <protection hidden="1"/>
    </xf>
    <xf numFmtId="3" fontId="17" fillId="10" borderId="16" xfId="0" applyNumberFormat="1" applyFont="1" applyFill="1" applyBorder="1" applyAlignment="1" applyProtection="1">
      <alignment horizontal="center" vertical="center"/>
      <protection hidden="1"/>
    </xf>
    <xf numFmtId="49" fontId="17" fillId="10" borderId="18" xfId="0" applyNumberFormat="1" applyFont="1" applyFill="1" applyBorder="1" applyAlignment="1" applyProtection="1">
      <alignment horizontal="left" vertical="center" wrapText="1" indent="1"/>
      <protection hidden="1"/>
    </xf>
    <xf numFmtId="4" fontId="17" fillId="10" borderId="20" xfId="0" applyNumberFormat="1" applyFont="1" applyFill="1" applyBorder="1" applyAlignment="1" applyProtection="1">
      <alignment horizontal="left" vertical="center" wrapText="1" indent="1"/>
      <protection hidden="1"/>
    </xf>
    <xf numFmtId="4" fontId="17" fillId="10" borderId="28" xfId="0" applyNumberFormat="1" applyFont="1" applyFill="1" applyBorder="1" applyAlignment="1" applyProtection="1">
      <alignment horizontal="left" vertical="center" wrapText="1" indent="1"/>
      <protection hidden="1"/>
    </xf>
    <xf numFmtId="4" fontId="17" fillId="10" borderId="20" xfId="0" applyNumberFormat="1" applyFont="1" applyFill="1" applyBorder="1" applyAlignment="1" applyProtection="1">
      <alignment horizontal="center" vertical="center" wrapText="1"/>
      <protection hidden="1"/>
    </xf>
    <xf numFmtId="3" fontId="17" fillId="10" borderId="18" xfId="0" applyNumberFormat="1" applyFont="1" applyFill="1" applyBorder="1" applyAlignment="1" applyProtection="1">
      <alignment horizontal="center" vertical="center"/>
      <protection hidden="1"/>
    </xf>
    <xf numFmtId="3" fontId="17" fillId="10" borderId="19" xfId="0" applyNumberFormat="1" applyFont="1" applyFill="1" applyBorder="1" applyAlignment="1" applyProtection="1">
      <alignment horizontal="center" vertical="center"/>
      <protection hidden="1"/>
    </xf>
    <xf numFmtId="49" fontId="2" fillId="6" borderId="21" xfId="0" applyNumberFormat="1" applyFont="1" applyFill="1" applyBorder="1" applyAlignment="1" applyProtection="1">
      <alignment horizontal="left" vertical="center" wrapText="1" indent="1"/>
      <protection locked="0"/>
    </xf>
    <xf numFmtId="4" fontId="2" fillId="6" borderId="23" xfId="0" applyNumberFormat="1" applyFont="1" applyFill="1" applyBorder="1" applyAlignment="1" applyProtection="1">
      <alignment horizontal="left" vertical="center" wrapText="1" indent="1"/>
      <protection locked="0"/>
    </xf>
    <xf numFmtId="4" fontId="2" fillId="6" borderId="1" xfId="0" applyNumberFormat="1" applyFont="1" applyFill="1" applyBorder="1" applyAlignment="1" applyProtection="1">
      <alignment horizontal="left" vertical="center" wrapText="1" indent="1"/>
      <protection locked="0"/>
    </xf>
    <xf numFmtId="4" fontId="2" fillId="6" borderId="2" xfId="0" applyNumberFormat="1" applyFont="1" applyFill="1" applyBorder="1" applyAlignment="1" applyProtection="1">
      <alignment horizontal="center" vertical="center" wrapText="1"/>
      <protection locked="0"/>
    </xf>
    <xf numFmtId="3" fontId="2" fillId="6" borderId="21" xfId="0" applyNumberFormat="1" applyFont="1" applyFill="1" applyBorder="1" applyAlignment="1" applyProtection="1">
      <alignment horizontal="center" vertical="center"/>
      <protection locked="0"/>
    </xf>
    <xf numFmtId="3" fontId="2" fillId="6" borderId="22" xfId="0" applyNumberFormat="1" applyFont="1" applyFill="1" applyBorder="1" applyAlignment="1" applyProtection="1">
      <alignment horizontal="center" vertical="center"/>
      <protection locked="0"/>
    </xf>
    <xf numFmtId="49" fontId="2" fillId="6" borderId="15" xfId="0" applyNumberFormat="1" applyFont="1" applyFill="1" applyBorder="1" applyAlignment="1" applyProtection="1">
      <alignment horizontal="left" vertical="center" wrapText="1" indent="1"/>
      <protection locked="0"/>
    </xf>
    <xf numFmtId="4" fontId="2" fillId="6" borderId="17" xfId="0" applyNumberFormat="1" applyFont="1" applyFill="1" applyBorder="1" applyAlignment="1" applyProtection="1">
      <alignment horizontal="left" vertical="center" wrapText="1" indent="1"/>
      <protection locked="0"/>
    </xf>
    <xf numFmtId="4" fontId="2" fillId="6" borderId="4" xfId="0" applyNumberFormat="1" applyFont="1" applyFill="1" applyBorder="1" applyAlignment="1" applyProtection="1">
      <alignment horizontal="left" vertical="center" wrapText="1" indent="1"/>
      <protection locked="0"/>
    </xf>
    <xf numFmtId="4" fontId="2" fillId="6" borderId="5" xfId="0" applyNumberFormat="1" applyFont="1" applyFill="1" applyBorder="1" applyAlignment="1" applyProtection="1">
      <alignment horizontal="center" vertical="center" wrapText="1"/>
      <protection locked="0"/>
    </xf>
    <xf numFmtId="3" fontId="2" fillId="6" borderId="15" xfId="0" applyNumberFormat="1" applyFont="1" applyFill="1" applyBorder="1" applyAlignment="1" applyProtection="1">
      <alignment horizontal="center" vertical="center"/>
      <protection locked="0"/>
    </xf>
    <xf numFmtId="3" fontId="2" fillId="6" borderId="16" xfId="0" applyNumberFormat="1" applyFont="1" applyFill="1" applyBorder="1" applyAlignment="1" applyProtection="1">
      <alignment horizontal="center" vertical="center"/>
      <protection locked="0"/>
    </xf>
    <xf numFmtId="49" fontId="17" fillId="10" borderId="17" xfId="0" applyNumberFormat="1" applyFont="1" applyFill="1" applyBorder="1" applyAlignment="1" applyProtection="1">
      <alignment horizontal="left" vertical="center" wrapText="1" indent="1"/>
      <protection hidden="1"/>
    </xf>
    <xf numFmtId="0" fontId="17" fillId="0" borderId="0" xfId="0" applyFont="1" applyAlignment="1">
      <alignment vertical="center"/>
    </xf>
    <xf numFmtId="49" fontId="17" fillId="10" borderId="20" xfId="0" applyNumberFormat="1" applyFont="1" applyFill="1" applyBorder="1" applyAlignment="1" applyProtection="1">
      <alignment horizontal="left" vertical="center" wrapText="1" indent="1"/>
      <protection hidden="1"/>
    </xf>
    <xf numFmtId="49" fontId="2" fillId="6" borderId="23" xfId="0" applyNumberFormat="1" applyFont="1" applyFill="1" applyBorder="1" applyAlignment="1" applyProtection="1">
      <alignment horizontal="left" vertical="center" wrapText="1" indent="1"/>
      <protection locked="0"/>
    </xf>
    <xf numFmtId="0" fontId="18" fillId="0" borderId="0" xfId="0" applyFont="1" applyAlignment="1">
      <alignment vertical="center"/>
    </xf>
    <xf numFmtId="49" fontId="2" fillId="6" borderId="17" xfId="0" applyNumberFormat="1" applyFont="1" applyFill="1" applyBorder="1" applyAlignment="1" applyProtection="1">
      <alignment horizontal="left" vertical="center" wrapText="1" indent="1"/>
      <protection locked="0"/>
    </xf>
    <xf numFmtId="49" fontId="15" fillId="0" borderId="0" xfId="0" applyNumberFormat="1" applyFont="1" applyAlignment="1" applyProtection="1">
      <alignment horizontal="center" vertical="center"/>
      <protection hidden="1"/>
    </xf>
    <xf numFmtId="49" fontId="15" fillId="0" borderId="0" xfId="0" applyNumberFormat="1" applyFont="1" applyAlignment="1" applyProtection="1">
      <alignment vertical="center"/>
      <protection hidden="1"/>
    </xf>
    <xf numFmtId="0" fontId="2" fillId="6" borderId="15" xfId="0" applyFont="1" applyFill="1" applyBorder="1" applyAlignment="1" applyProtection="1">
      <alignment horizontal="center" vertical="center" wrapText="1"/>
      <protection locked="0"/>
    </xf>
    <xf numFmtId="2" fontId="15" fillId="0" borderId="0" xfId="0" applyNumberFormat="1" applyFont="1" applyAlignment="1" applyProtection="1">
      <alignment vertical="center"/>
      <protection hidden="1"/>
    </xf>
    <xf numFmtId="0" fontId="15" fillId="0" borderId="0" xfId="0" applyFont="1" applyAlignment="1" applyProtection="1">
      <alignment vertical="center" wrapText="1"/>
      <protection hidden="1"/>
    </xf>
    <xf numFmtId="0" fontId="0" fillId="3" borderId="0" xfId="0" applyFill="1" applyAlignment="1">
      <alignment wrapText="1"/>
    </xf>
    <xf numFmtId="0" fontId="0" fillId="0" borderId="0" xfId="0" applyAlignment="1">
      <alignment wrapText="1"/>
    </xf>
    <xf numFmtId="0" fontId="26" fillId="0" borderId="0" xfId="0" applyFont="1" applyAlignment="1">
      <alignment vertical="center" wrapText="1"/>
    </xf>
    <xf numFmtId="0" fontId="0" fillId="0" borderId="0" xfId="0" applyAlignment="1">
      <alignment horizontal="left"/>
    </xf>
    <xf numFmtId="0" fontId="27" fillId="2" borderId="0" xfId="0" applyFont="1" applyFill="1" applyAlignment="1">
      <alignment vertical="top"/>
    </xf>
    <xf numFmtId="0" fontId="28" fillId="2" borderId="0" xfId="0" applyFont="1" applyFill="1" applyAlignment="1">
      <alignment vertical="center"/>
    </xf>
    <xf numFmtId="0" fontId="29" fillId="3" borderId="0" xfId="0" applyFont="1" applyFill="1" applyAlignment="1">
      <alignment horizontal="left" vertical="center" wrapText="1"/>
    </xf>
    <xf numFmtId="0" fontId="30"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0" fillId="0" borderId="31" xfId="0" applyBorder="1" applyAlignment="1">
      <alignment horizontal="left" vertical="top" wrapText="1"/>
    </xf>
    <xf numFmtId="0" fontId="32" fillId="0" borderId="0" xfId="10" applyBorder="1" applyAlignment="1">
      <alignment vertical="center" wrapText="1"/>
    </xf>
    <xf numFmtId="0" fontId="0" fillId="0" borderId="0" xfId="0" applyBorder="1" applyAlignment="1">
      <alignment wrapText="1"/>
    </xf>
    <xf numFmtId="0" fontId="33" fillId="0" borderId="32" xfId="0" applyFont="1" applyBorder="1" applyAlignment="1">
      <alignment horizontal="left" vertical="top" wrapText="1"/>
    </xf>
    <xf numFmtId="0" fontId="33" fillId="0" borderId="33" xfId="0" applyFont="1" applyBorder="1" applyAlignment="1">
      <alignment horizontal="left" vertical="top" wrapText="1"/>
    </xf>
    <xf numFmtId="0" fontId="0" fillId="0" borderId="0" xfId="0" applyAlignment="1">
      <alignment horizontal="left" vertical="top" wrapText="1"/>
    </xf>
    <xf numFmtId="0" fontId="32" fillId="0" borderId="0" xfId="10" applyAlignment="1">
      <alignment vertical="center" wrapText="1"/>
    </xf>
    <xf numFmtId="0" fontId="26" fillId="0" borderId="31" xfId="0" applyFont="1" applyBorder="1" applyAlignment="1">
      <alignment vertical="center" wrapText="1"/>
    </xf>
    <xf numFmtId="0" fontId="26"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33" fillId="0" borderId="31" xfId="0" applyFont="1" applyBorder="1" applyAlignment="1">
      <alignment horizontal="left" vertical="top" wrapText="1"/>
    </xf>
    <xf numFmtId="0" fontId="33" fillId="0" borderId="0" xfId="0" applyFont="1" applyBorder="1" applyAlignment="1">
      <alignment horizontal="left" vertical="top" wrapText="1"/>
    </xf>
    <xf numFmtId="0" fontId="34" fillId="0" borderId="0" xfId="0" applyFont="1" applyBorder="1" applyAlignment="1">
      <alignment horizontal="center" vertical="center"/>
    </xf>
    <xf numFmtId="0" fontId="35" fillId="2" borderId="29" xfId="0" applyFont="1" applyFill="1" applyBorder="1" applyAlignment="1">
      <alignment horizontal="center" vertical="center" wrapText="1"/>
    </xf>
    <xf numFmtId="0" fontId="35" fillId="2" borderId="30" xfId="0" applyFont="1" applyFill="1" applyBorder="1" applyAlignment="1">
      <alignment horizontal="center" vertical="center" wrapText="1"/>
    </xf>
    <xf numFmtId="0" fontId="36" fillId="0" borderId="31" xfId="0" applyFont="1" applyBorder="1" applyAlignment="1">
      <alignment horizontal="center" vertical="center" wrapText="1"/>
    </xf>
    <xf numFmtId="0" fontId="36" fillId="0" borderId="0" xfId="0" applyFont="1" applyBorder="1" applyAlignment="1">
      <alignment horizontal="center" vertical="center" wrapText="1"/>
    </xf>
    <xf numFmtId="0" fontId="0" fillId="0" borderId="31" xfId="0" applyBorder="1" applyAlignment="1">
      <alignment horizontal="left"/>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0" fillId="0" borderId="0" xfId="0" applyBorder="1" applyAlignment="1">
      <alignment horizontal="left" vertical="center" wrapText="1"/>
    </xf>
    <xf numFmtId="0" fontId="37" fillId="0" borderId="31" xfId="0" applyFont="1" applyBorder="1" applyAlignment="1">
      <alignment vertical="center" wrapText="1"/>
    </xf>
    <xf numFmtId="0" fontId="37" fillId="0" borderId="32" xfId="0" applyFont="1" applyBorder="1" applyAlignment="1">
      <alignment vertical="top" wrapText="1"/>
    </xf>
    <xf numFmtId="0" fontId="37" fillId="0" borderId="33" xfId="0" applyFont="1" applyBorder="1" applyAlignment="1">
      <alignment vertical="top" wrapText="1"/>
    </xf>
    <xf numFmtId="0" fontId="33" fillId="0" borderId="0" xfId="0" applyFont="1" applyAlignment="1">
      <alignment horizontal="left" vertical="top" wrapText="1"/>
    </xf>
    <xf numFmtId="0" fontId="30" fillId="2" borderId="34" xfId="0" applyFont="1" applyFill="1" applyBorder="1" applyAlignment="1">
      <alignment horizontal="left" vertical="center" wrapText="1"/>
    </xf>
    <xf numFmtId="0" fontId="31" fillId="2" borderId="35" xfId="0" applyFont="1" applyFill="1" applyBorder="1" applyAlignment="1">
      <alignment horizontal="left" vertical="center" wrapText="1"/>
    </xf>
    <xf numFmtId="0" fontId="33" fillId="0" borderId="36" xfId="0" applyFont="1" applyBorder="1" applyAlignment="1">
      <alignment horizontal="left" vertical="top" wrapText="1"/>
    </xf>
    <xf numFmtId="0" fontId="0" fillId="0" borderId="0" xfId="0" applyBorder="1" applyAlignment="1">
      <alignment horizontal="left"/>
    </xf>
    <xf numFmtId="0" fontId="35" fillId="2" borderId="37" xfId="0" applyFont="1" applyFill="1" applyBorder="1" applyAlignment="1">
      <alignment horizontal="center" vertical="center"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8" fillId="0" borderId="0" xfId="0" applyFont="1" applyBorder="1" applyAlignment="1">
      <alignment horizontal="center" vertical="center"/>
    </xf>
    <xf numFmtId="0" fontId="33" fillId="5" borderId="40" xfId="0" applyFont="1" applyFill="1" applyBorder="1" applyAlignment="1">
      <alignment horizontal="left" vertical="center" wrapText="1"/>
    </xf>
    <xf numFmtId="0" fontId="33" fillId="5" borderId="41" xfId="0" applyFont="1" applyFill="1" applyBorder="1" applyAlignment="1">
      <alignment horizontal="left" vertical="center" wrapText="1"/>
    </xf>
    <xf numFmtId="0" fontId="33" fillId="5" borderId="42" xfId="0" applyFont="1" applyFill="1" applyBorder="1" applyAlignment="1">
      <alignment horizontal="left" vertical="center" wrapText="1"/>
    </xf>
    <xf numFmtId="0" fontId="33" fillId="5" borderId="0" xfId="0" applyFont="1" applyFill="1" applyBorder="1" applyAlignment="1">
      <alignment horizontal="left" vertical="center" wrapText="1"/>
    </xf>
    <xf numFmtId="0" fontId="33" fillId="5" borderId="43" xfId="0" applyFont="1" applyFill="1" applyBorder="1" applyAlignment="1">
      <alignment horizontal="left" vertical="center" wrapText="1"/>
    </xf>
    <xf numFmtId="0" fontId="33" fillId="5" borderId="44" xfId="0" applyFont="1" applyFill="1" applyBorder="1" applyAlignment="1">
      <alignment horizontal="left" vertical="center" wrapText="1"/>
    </xf>
    <xf numFmtId="0" fontId="0" fillId="0" borderId="33" xfId="0" applyBorder="1" applyAlignment="1">
      <alignment horizontal="left"/>
    </xf>
    <xf numFmtId="0" fontId="37" fillId="0" borderId="33" xfId="0" applyFont="1" applyBorder="1" applyAlignment="1">
      <alignment vertical="top"/>
    </xf>
    <xf numFmtId="0" fontId="0" fillId="0" borderId="0" xfId="0" applyBorder="1" applyAlignment="1">
      <alignment vertical="top" wrapText="1"/>
    </xf>
    <xf numFmtId="0" fontId="39" fillId="0" borderId="0" xfId="0" applyFont="1" applyBorder="1" applyAlignment="1">
      <alignment horizontal="center" vertical="center"/>
    </xf>
    <xf numFmtId="0" fontId="33" fillId="5" borderId="45" xfId="0" applyFont="1" applyFill="1" applyBorder="1" applyAlignment="1">
      <alignment horizontal="left" vertical="center" wrapText="1"/>
    </xf>
    <xf numFmtId="0" fontId="33" fillId="5" borderId="46" xfId="0" applyFont="1" applyFill="1" applyBorder="1" applyAlignment="1">
      <alignment horizontal="left" vertical="center" wrapText="1"/>
    </xf>
    <xf numFmtId="0" fontId="40" fillId="4" borderId="47" xfId="0" applyFont="1" applyFill="1" applyBorder="1" applyAlignment="1">
      <alignment horizontal="center" vertical="center" wrapText="1"/>
    </xf>
    <xf numFmtId="0" fontId="40" fillId="4" borderId="48" xfId="0" applyFont="1" applyFill="1" applyBorder="1" applyAlignment="1">
      <alignment horizontal="center" vertical="center" wrapText="1"/>
    </xf>
    <xf numFmtId="0" fontId="40" fillId="4" borderId="49"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0" fillId="4" borderId="50" xfId="0" applyFont="1" applyFill="1" applyBorder="1" applyAlignment="1">
      <alignment horizontal="center" vertical="center" wrapText="1"/>
    </xf>
    <xf numFmtId="0" fontId="40" fillId="4" borderId="51" xfId="0" applyFont="1" applyFill="1" applyBorder="1" applyAlignment="1">
      <alignment horizontal="center" vertical="center" wrapText="1"/>
    </xf>
    <xf numFmtId="0" fontId="33" fillId="0" borderId="52"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Border="1" applyAlignment="1">
      <alignment horizontal="center" vertical="center" wrapText="1"/>
    </xf>
    <xf numFmtId="0" fontId="33" fillId="5" borderId="47" xfId="0" applyFont="1" applyFill="1" applyBorder="1" applyAlignment="1">
      <alignment horizontal="center" vertical="center" wrapText="1"/>
    </xf>
    <xf numFmtId="0" fontId="33" fillId="5" borderId="48" xfId="0" applyFont="1" applyFill="1" applyBorder="1" applyAlignment="1">
      <alignment horizontal="center" vertical="center" wrapText="1"/>
    </xf>
    <xf numFmtId="0" fontId="33" fillId="5" borderId="49"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50" xfId="0" applyFont="1" applyFill="1" applyBorder="1" applyAlignment="1">
      <alignment horizontal="center" vertical="center" wrapText="1"/>
    </xf>
    <xf numFmtId="0" fontId="33" fillId="5" borderId="51" xfId="0" applyFont="1" applyFill="1" applyBorder="1" applyAlignment="1">
      <alignment horizontal="center" vertical="center" wrapText="1"/>
    </xf>
    <xf numFmtId="0" fontId="41" fillId="0" borderId="48" xfId="0" applyFont="1" applyBorder="1" applyAlignment="1">
      <alignment horizontal="left" vertical="top" wrapText="1"/>
    </xf>
    <xf numFmtId="0" fontId="41" fillId="0" borderId="0" xfId="0" applyFont="1" applyBorder="1" applyAlignment="1">
      <alignment horizontal="left" vertical="top" wrapText="1"/>
    </xf>
    <xf numFmtId="0" fontId="41" fillId="0" borderId="0" xfId="0" applyFont="1" applyAlignment="1">
      <alignment horizontal="left" vertical="top" wrapText="1"/>
    </xf>
    <xf numFmtId="0" fontId="33" fillId="5" borderId="53" xfId="0" applyFont="1" applyFill="1" applyBorder="1" applyAlignment="1">
      <alignment horizontal="left" vertical="center" wrapText="1"/>
    </xf>
    <xf numFmtId="0" fontId="40" fillId="4" borderId="54" xfId="0" applyFont="1" applyFill="1" applyBorder="1" applyAlignment="1">
      <alignment horizontal="center" vertical="center" wrapText="1"/>
    </xf>
    <xf numFmtId="0" fontId="40" fillId="4" borderId="55"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5" borderId="54" xfId="0" applyFont="1" applyFill="1" applyBorder="1" applyAlignment="1">
      <alignment horizontal="center" vertical="center" wrapText="1"/>
    </xf>
    <xf numFmtId="0" fontId="33" fillId="5" borderId="55" xfId="0" applyFont="1" applyFill="1" applyBorder="1" applyAlignment="1">
      <alignment horizontal="center" vertical="center" wrapText="1"/>
    </xf>
    <xf numFmtId="0" fontId="33" fillId="5" borderId="5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56"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6" xfId="0" applyFont="1" applyBorder="1" applyAlignment="1">
      <alignment horizontal="center" vertical="center" wrapText="1"/>
    </xf>
    <xf numFmtId="0" fontId="31" fillId="2" borderId="37" xfId="0" applyFont="1" applyFill="1" applyBorder="1" applyAlignment="1">
      <alignment horizontal="left" vertical="center" wrapText="1"/>
    </xf>
    <xf numFmtId="0" fontId="0" fillId="0" borderId="38" xfId="0" applyBorder="1" applyAlignment="1">
      <alignment wrapText="1"/>
    </xf>
    <xf numFmtId="0" fontId="33" fillId="0" borderId="39" xfId="0" applyFont="1" applyBorder="1" applyAlignment="1">
      <alignment horizontal="left" vertical="top" wrapText="1"/>
    </xf>
    <xf numFmtId="0" fontId="26" fillId="0" borderId="38" xfId="0" applyFont="1" applyBorder="1" applyAlignment="1">
      <alignment vertical="center" wrapText="1"/>
    </xf>
    <xf numFmtId="0" fontId="0" fillId="0" borderId="38" xfId="0" applyBorder="1" applyAlignment="1">
      <alignment horizontal="left"/>
    </xf>
    <xf numFmtId="0" fontId="33" fillId="0" borderId="38" xfId="0" applyFont="1" applyBorder="1" applyAlignment="1">
      <alignment horizontal="left" vertical="top" wrapText="1"/>
    </xf>
    <xf numFmtId="0" fontId="0" fillId="0" borderId="0" xfId="0" applyBorder="1" applyAlignment="1">
      <alignment vertical="top"/>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0" fillId="0" borderId="39" xfId="0" applyBorder="1" applyAlignment="1">
      <alignment horizontal="left"/>
    </xf>
    <xf numFmtId="0" fontId="31" fillId="2" borderId="57" xfId="0" applyFont="1" applyFill="1" applyBorder="1" applyAlignment="1">
      <alignment horizontal="left" vertical="center" wrapText="1"/>
    </xf>
    <xf numFmtId="0" fontId="0" fillId="0" borderId="58" xfId="0" applyBorder="1" applyAlignment="1">
      <alignment horizontal="left"/>
    </xf>
    <xf numFmtId="0" fontId="0" fillId="0" borderId="36" xfId="0" applyBorder="1"/>
    <xf numFmtId="0" fontId="42" fillId="0" borderId="0" xfId="0" applyFont="1" applyBorder="1" applyAlignment="1">
      <alignment vertical="center"/>
    </xf>
    <xf numFmtId="0" fontId="33" fillId="0" borderId="59" xfId="0" applyFont="1" applyBorder="1" applyAlignment="1">
      <alignment horizontal="left" vertical="top" wrapText="1"/>
    </xf>
    <xf numFmtId="0" fontId="0" fillId="0" borderId="60" xfId="0" applyBorder="1" applyAlignment="1">
      <alignment horizontal="left" vertical="center"/>
    </xf>
    <xf numFmtId="0" fontId="0" fillId="0" borderId="60" xfId="0" applyBorder="1" applyAlignment="1">
      <alignment horizontal="left"/>
    </xf>
    <xf numFmtId="0" fontId="43" fillId="0" borderId="31" xfId="0" applyFont="1" applyBorder="1" applyAlignment="1">
      <alignment horizontal="center" vertical="center"/>
    </xf>
    <xf numFmtId="0" fontId="43" fillId="0" borderId="0" xfId="0" applyFont="1" applyBorder="1" applyAlignment="1">
      <alignment horizontal="center" vertical="center"/>
    </xf>
    <xf numFmtId="0" fontId="0" fillId="0" borderId="31" xfId="0" applyBorder="1" applyAlignment="1">
      <alignment horizontal="center"/>
    </xf>
    <xf numFmtId="0" fontId="0" fillId="0" borderId="0" xfId="0" applyBorder="1" applyAlignment="1">
      <alignment horizontal="center"/>
    </xf>
    <xf numFmtId="0" fontId="0" fillId="0" borderId="33" xfId="0" applyBorder="1" applyAlignment="1">
      <alignment horizontal="left" vertical="center"/>
    </xf>
    <xf numFmtId="0" fontId="33" fillId="0" borderId="0" xfId="0" applyFont="1" applyBorder="1" applyAlignment="1">
      <alignment horizontal="left" vertical="center"/>
    </xf>
    <xf numFmtId="0" fontId="33" fillId="0" borderId="31" xfId="0" applyFont="1" applyBorder="1" applyAlignment="1">
      <alignment horizontal="left" vertical="top"/>
    </xf>
    <xf numFmtId="49" fontId="33" fillId="0" borderId="31" xfId="0" applyNumberFormat="1" applyFont="1" applyBorder="1" applyAlignment="1">
      <alignment horizontal="left" vertical="top"/>
    </xf>
    <xf numFmtId="0" fontId="33" fillId="0" borderId="0" xfId="0" applyFont="1" applyBorder="1" applyAlignment="1">
      <alignment horizontal="left"/>
    </xf>
    <xf numFmtId="0" fontId="33" fillId="0" borderId="0" xfId="0" applyFont="1" applyBorder="1" applyAlignment="1">
      <alignment horizontal="left" vertical="top"/>
    </xf>
    <xf numFmtId="0" fontId="33" fillId="0" borderId="31" xfId="0" applyFont="1" applyBorder="1" applyAlignment="1">
      <alignment vertical="top"/>
    </xf>
    <xf numFmtId="0" fontId="33" fillId="0" borderId="0" xfId="0" applyFont="1" applyBorder="1" applyAlignment="1">
      <alignment vertical="top"/>
    </xf>
    <xf numFmtId="0" fontId="33" fillId="0" borderId="32" xfId="0" applyFont="1" applyBorder="1" applyAlignment="1">
      <alignment horizontal="left"/>
    </xf>
    <xf numFmtId="0" fontId="33" fillId="0" borderId="33" xfId="0" applyFont="1" applyBorder="1" applyAlignment="1">
      <alignment horizontal="left"/>
    </xf>
    <xf numFmtId="0" fontId="33" fillId="0" borderId="0" xfId="0" applyFont="1" applyAlignment="1">
      <alignment horizontal="left"/>
    </xf>
    <xf numFmtId="0" fontId="33" fillId="0" borderId="0" xfId="0" applyFont="1" applyAlignment="1">
      <alignment horizontal="left" vertical="center"/>
    </xf>
    <xf numFmtId="0" fontId="33" fillId="0" borderId="0" xfId="0" applyFont="1" applyAlignment="1">
      <alignment vertical="top" wrapText="1"/>
    </xf>
    <xf numFmtId="0" fontId="0" fillId="0" borderId="0" xfId="0" applyAlignment="1">
      <alignment vertical="center"/>
    </xf>
    <xf numFmtId="0" fontId="34" fillId="0" borderId="0" xfId="0" applyFont="1" applyAlignment="1">
      <alignment vertical="center"/>
    </xf>
    <xf numFmtId="0" fontId="43" fillId="0" borderId="0" xfId="0" applyFont="1" applyBorder="1" applyAlignment="1">
      <alignment vertical="center"/>
    </xf>
    <xf numFmtId="0" fontId="33" fillId="0" borderId="60" xfId="0" applyFont="1" applyBorder="1" applyAlignment="1">
      <alignment horizontal="left" vertical="top" wrapText="1"/>
    </xf>
    <xf numFmtId="0" fontId="0" fillId="0" borderId="0" xfId="0" applyBorder="1" applyAlignment="1">
      <alignment horizontal="center" wrapText="1"/>
    </xf>
    <xf numFmtId="0" fontId="0" fillId="0" borderId="0" xfId="0" applyBorder="1" applyAlignment="1"/>
    <xf numFmtId="0" fontId="33" fillId="0" borderId="0" xfId="0" applyFont="1" applyBorder="1" applyAlignment="1">
      <alignment horizontal="center" vertical="top" wrapText="1"/>
    </xf>
    <xf numFmtId="0" fontId="33" fillId="0" borderId="60" xfId="0" applyFont="1" applyBorder="1" applyAlignment="1">
      <alignment horizontal="center" vertical="top" wrapText="1"/>
    </xf>
    <xf numFmtId="0" fontId="44" fillId="0" borderId="0" xfId="0" applyFont="1" applyBorder="1" applyAlignment="1">
      <alignment vertical="center"/>
    </xf>
    <xf numFmtId="0" fontId="44" fillId="0" borderId="58" xfId="0" applyFont="1" applyBorder="1" applyAlignment="1">
      <alignment vertical="center"/>
    </xf>
    <xf numFmtId="0" fontId="33" fillId="0" borderId="58" xfId="0" applyFont="1" applyBorder="1" applyAlignment="1">
      <alignment vertical="top" wrapText="1"/>
    </xf>
    <xf numFmtId="0" fontId="33" fillId="0" borderId="61" xfId="0" applyFont="1" applyBorder="1" applyAlignment="1">
      <alignment vertical="top" wrapText="1"/>
    </xf>
    <xf numFmtId="0" fontId="43" fillId="0" borderId="38" xfId="0" applyFont="1" applyBorder="1" applyAlignment="1">
      <alignment vertical="center"/>
    </xf>
    <xf numFmtId="0" fontId="0" fillId="0" borderId="38" xfId="0" applyBorder="1" applyAlignment="1"/>
    <xf numFmtId="0" fontId="12" fillId="0" borderId="4" xfId="0" applyFont="1" applyBorder="1" applyAlignment="1" quotePrefix="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注释" xfId="12" builtinId="10"/>
    <cellStyle name="60% - 强调文字颜色 2" xfId="13" builtinId="36"/>
    <cellStyle name="标题 4" xfId="14" builtinId="19"/>
    <cellStyle name="警告文本" xfId="15" builtinId="11"/>
    <cellStyle name="标题" xfId="16" builtinId="15"/>
    <cellStyle name="解释性文本" xfId="17" builtinId="53"/>
    <cellStyle name="标题 1" xfId="18" builtinId="16"/>
    <cellStyle name="标题 2" xfId="19" builtinId="17"/>
    <cellStyle name="60% - 强调文字颜色 1" xfId="20" builtinId="32"/>
    <cellStyle name="标题 3" xfId="21" builtinId="18"/>
    <cellStyle name="60% - 强调文字颜色 4" xfId="22" builtinId="44"/>
    <cellStyle name="输出" xfId="23" builtinId="21"/>
    <cellStyle name="计算" xfId="24" builtinId="22"/>
    <cellStyle name="检查单元格" xfId="25" builtinId="23"/>
    <cellStyle name="20% - 强调文字颜色 6" xfId="26" builtinId="50"/>
    <cellStyle name="强调文字颜色 2" xfId="27" builtinId="33"/>
    <cellStyle name="链接单元格" xfId="28" builtinId="24"/>
    <cellStyle name="汇总" xfId="29" builtinId="25"/>
    <cellStyle name="好" xfId="30" builtinId="26"/>
    <cellStyle name="适中" xfId="31" builtinId="28"/>
    <cellStyle name="20% - 强调文字颜色 5" xfId="32" builtinId="46"/>
    <cellStyle name="强调文字颜色 1" xfId="33" builtinId="29"/>
    <cellStyle name="20% - 强调文字颜色 1" xfId="34" builtinId="30"/>
    <cellStyle name="40% - 强调文字颜色 1" xfId="35" builtinId="31"/>
    <cellStyle name="20% - 强调文字颜色 2" xfId="36" builtinId="34"/>
    <cellStyle name="40% - 强调文字颜色 2" xfId="37" builtinId="35"/>
    <cellStyle name="强调文字颜色 3" xfId="38" builtinId="37"/>
    <cellStyle name="强调文字颜色 4" xfId="39" builtinId="41"/>
    <cellStyle name="20% - 强调文字颜色 4" xfId="40" builtinId="42"/>
    <cellStyle name="40% - 强调文字颜色 4" xfId="41" builtinId="43"/>
    <cellStyle name="强调文字颜色 5" xfId="42" builtinId="45"/>
    <cellStyle name="40% - 强调文字颜色 5" xfId="43" builtinId="47"/>
    <cellStyle name="60% - 强调文字颜色 5" xfId="44" builtinId="48"/>
    <cellStyle name="强调文字颜色 6" xfId="45" builtinId="49"/>
    <cellStyle name="40% - 强调文字颜色 6" xfId="46" builtinId="51"/>
    <cellStyle name="Formatvorlage 2" xfId="47"/>
    <cellStyle name="60% - 强调文字颜色 6" xfId="48" builtinId="52"/>
  </cellStyles>
  <tableStyles count="0" defaultTableStyle="TableStyleMedium2" defaultPivotStyle="PivotStyleLight16"/>
  <colors>
    <mruColors>
      <color rgb="00D32D20"/>
      <color rgb="00FFF6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2. &#27719;&#24635; (&#20225;&#19994;&#23618;&#38754;)'!A1"/><Relationship Id="rId8" Type="http://schemas.openxmlformats.org/officeDocument/2006/relationships/hyperlink" Target="#'1. &#36164;&#28304;&#39640;&#25928;&#21033;&#29992;&#21644;&#28165;&#27905;&#29983;&#20135;&#30417;&#27979;'!A1"/><Relationship Id="rId7" Type="http://schemas.openxmlformats.org/officeDocument/2006/relationships/image" Target="../media/image6.wdp"/><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hyperlink" Target="https://www.unido.org/sites/default/files/files/2018-05/UNIDO%20Eco-Industrial%20Park%20Handbook_English.pdf" TargetMode="External"/><Relationship Id="rId2" Type="http://schemas.openxmlformats.org/officeDocument/2006/relationships/image" Target="../media/image2.png"/><Relationship Id="rId14" Type="http://schemas.openxmlformats.org/officeDocument/2006/relationships/image" Target="../media/image8.png"/><Relationship Id="rId13" Type="http://schemas.openxmlformats.org/officeDocument/2006/relationships/hyperlink" Target="https://www.unido.org/our-focus-safeguarding-environment-resource-efficient-and-low-carbon-industrial-production/eco-industrial-parks" TargetMode="External"/><Relationship Id="rId12" Type="http://schemas.openxmlformats.org/officeDocument/2006/relationships/image" Target="../media/image7.jpeg"/><Relationship Id="rId11" Type="http://schemas.openxmlformats.org/officeDocument/2006/relationships/hyperlink" Target="http://www.recpnet.org" TargetMode="External"/><Relationship Id="rId10" Type="http://schemas.openxmlformats.org/officeDocument/2006/relationships/hyperlink" Target="#'3. &#27719;&#24635; (&#22253;&#21306;&#23618;&#38754;)'!A1"/><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3. &#27719;&#24635; (&#22253;&#21306;&#23618;&#38754;)'!A1"/><Relationship Id="rId2" Type="http://schemas.openxmlformats.org/officeDocument/2006/relationships/hyperlink" Target="#&#35828;&#26126;!A1"/><Relationship Id="rId1" Type="http://schemas.openxmlformats.org/officeDocument/2006/relationships/hyperlink" Target="#'2. &#27719;&#24635; (&#20225;&#19994;&#23618;&#38754;)'!A1"/></Relationships>
</file>

<file path=xl/drawings/_rels/drawing3.xml.rels><?xml version="1.0" encoding="UTF-8" standalone="yes"?>
<Relationships xmlns="http://schemas.openxmlformats.org/package/2006/relationships"><Relationship Id="rId3" Type="http://schemas.openxmlformats.org/officeDocument/2006/relationships/hyperlink" Target="#'1. &#36164;&#28304;&#39640;&#25928;&#21033;&#29992;&#21644;&#28165;&#27905;&#29983;&#20135;&#30417;&#27979;'!A1"/><Relationship Id="rId2" Type="http://schemas.openxmlformats.org/officeDocument/2006/relationships/hyperlink" Target="#'3. &#27719;&#24635; (&#22253;&#21306;&#23618;&#38754;)'!A1"/><Relationship Id="rId1" Type="http://schemas.openxmlformats.org/officeDocument/2006/relationships/hyperlink" Target="#&#35828;&#26126;!A1"/></Relationships>
</file>

<file path=xl/drawings/_rels/drawing4.xml.rels><?xml version="1.0" encoding="UTF-8" standalone="yes"?>
<Relationships xmlns="http://schemas.openxmlformats.org/package/2006/relationships"><Relationship Id="rId3" Type="http://schemas.openxmlformats.org/officeDocument/2006/relationships/hyperlink" Target="#'1. &#36164;&#28304;&#39640;&#25928;&#21033;&#29992;&#21644;&#28165;&#27905;&#29983;&#20135;&#30417;&#27979;'!A1"/><Relationship Id="rId2" Type="http://schemas.openxmlformats.org/officeDocument/2006/relationships/hyperlink" Target="#&#35828;&#26126;!A1"/><Relationship Id="rId1" Type="http://schemas.openxmlformats.org/officeDocument/2006/relationships/hyperlink" Target="#'2. &#27719;&#24635; (&#20225;&#19994;&#23618;&#38754;)'!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68</xdr:col>
      <xdr:colOff>100853</xdr:colOff>
      <xdr:row>0</xdr:row>
      <xdr:rowOff>106426</xdr:rowOff>
    </xdr:from>
    <xdr:to>
      <xdr:col>83</xdr:col>
      <xdr:colOff>134470</xdr:colOff>
      <xdr:row>1</xdr:row>
      <xdr:rowOff>364299</xdr:rowOff>
    </xdr:to>
    <xdr:grpSp>
      <xdr:nvGrpSpPr>
        <xdr:cNvPr id="13" name="Group 12"/>
        <xdr:cNvGrpSpPr/>
      </xdr:nvGrpSpPr>
      <xdr:grpSpPr>
        <a:xfrm>
          <a:off x="13270230" y="106045"/>
          <a:ext cx="2938780" cy="421640"/>
          <a:chOff x="10886108" y="104908"/>
          <a:chExt cx="2190166" cy="419100"/>
        </a:xfrm>
      </xdr:grpSpPr>
      <xdr:sp>
        <xdr:nvSpPr>
          <xdr:cNvPr id="19" name="Flowchart: Alternate Process 18"/>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20" name="Bild 3" descr="UNIDO E blue.pdf"/>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25</xdr:col>
      <xdr:colOff>54745</xdr:colOff>
      <xdr:row>111</xdr:row>
      <xdr:rowOff>2302</xdr:rowOff>
    </xdr:from>
    <xdr:to>
      <xdr:col>36</xdr:col>
      <xdr:colOff>173410</xdr:colOff>
      <xdr:row>113</xdr:row>
      <xdr:rowOff>39817</xdr:rowOff>
    </xdr:to>
    <xdr:grpSp>
      <xdr:nvGrpSpPr>
        <xdr:cNvPr id="25" name="Group 24"/>
        <xdr:cNvGrpSpPr/>
      </xdr:nvGrpSpPr>
      <xdr:grpSpPr>
        <a:xfrm>
          <a:off x="4896485" y="20087590"/>
          <a:ext cx="2249170" cy="274320"/>
          <a:chOff x="4096870" y="9958535"/>
          <a:chExt cx="7656973" cy="200430"/>
        </a:xfrm>
      </xdr:grpSpPr>
      <xdr:pic>
        <xdr:nvPicPr>
          <xdr:cNvPr id="26" name="Picture 25" descr="C:\Users\MeylanF\AppData\Local\Microsoft\Windows\Temporary Internet Files\Content.IE5\NAFLHG8B\Anonymous_Mail_1_icon[1].png"/>
          <xdr:cNvPicPr>
            <a:picLocks noChangeAspect="1" noChangeArrowheads="1"/>
          </xdr:cNvPicPr>
        </xdr:nvPicPr>
        <xdr:blipFill>
          <a:blip r:embed="rId2">
            <a:extLst>
              <a:ext uri="{28A0092B-C50C-407E-A947-70E740481C1C}">
                <a14:useLocalDpi xmlns:a14="http://schemas.microsoft.com/office/drawing/2010/main" val="0"/>
              </a:ext>
            </a:extLst>
          </a:blip>
          <a:srcRect l="10815" t="22665" r="10760" b="23814"/>
          <a:stretch>
            <a:fillRect/>
          </a:stretch>
        </xdr:blipFill>
        <xdr:spPr>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xdr:nvSpPr>
          <xdr:cNvPr id="27" name="TextBox 26"/>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endParaRPr lang="en-US" sz="1400" u="sng">
              <a:solidFill>
                <a:srgbClr val="0070C0"/>
              </a:solidFill>
            </a:endParaRPr>
          </a:p>
        </xdr:txBody>
      </xdr:sp>
    </xdr:grpSp>
    <xdr:clientData/>
  </xdr:twoCellAnchor>
  <xdr:twoCellAnchor>
    <xdr:from>
      <xdr:col>41</xdr:col>
      <xdr:colOff>132996</xdr:colOff>
      <xdr:row>66</xdr:row>
      <xdr:rowOff>44825</xdr:rowOff>
    </xdr:from>
    <xdr:to>
      <xdr:col>43</xdr:col>
      <xdr:colOff>33618</xdr:colOff>
      <xdr:row>74</xdr:row>
      <xdr:rowOff>56029</xdr:rowOff>
    </xdr:to>
    <xdr:sp>
      <xdr:nvSpPr>
        <xdr:cNvPr id="28" name="Right Brace 27"/>
        <xdr:cNvSpPr/>
      </xdr:nvSpPr>
      <xdr:spPr>
        <a:xfrm flipH="1">
          <a:off x="8073390" y="12386310"/>
          <a:ext cx="287655" cy="1394460"/>
        </a:xfrm>
        <a:prstGeom prst="rightBrace">
          <a:avLst>
            <a:gd name="adj1" fmla="val 44139"/>
            <a:gd name="adj2" fmla="val 50000"/>
          </a:avLst>
        </a:prstGeom>
        <a:ln w="19050">
          <a:solidFill>
            <a:srgbClr val="D32D2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17561</xdr:colOff>
      <xdr:row>49</xdr:row>
      <xdr:rowOff>3174</xdr:rowOff>
    </xdr:from>
    <xdr:to>
      <xdr:col>9</xdr:col>
      <xdr:colOff>152033</xdr:colOff>
      <xdr:row>50</xdr:row>
      <xdr:rowOff>0</xdr:rowOff>
    </xdr:to>
    <xdr:sp>
      <xdr:nvSpPr>
        <xdr:cNvPr id="31" name="Isosceles Triangle 30"/>
        <xdr:cNvSpPr/>
      </xdr:nvSpPr>
      <xdr:spPr>
        <a:xfrm rot="10800000">
          <a:off x="1179195" y="9389745"/>
          <a:ext cx="715645" cy="180340"/>
        </a:xfrm>
        <a:prstGeom prst="triangle">
          <a:avLst/>
        </a:prstGeom>
        <a:solidFill>
          <a:srgbClr val="D32D2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3228</xdr:colOff>
      <xdr:row>34</xdr:row>
      <xdr:rowOff>11770</xdr:rowOff>
    </xdr:from>
    <xdr:to>
      <xdr:col>54</xdr:col>
      <xdr:colOff>2929</xdr:colOff>
      <xdr:row>36</xdr:row>
      <xdr:rowOff>1969</xdr:rowOff>
    </xdr:to>
    <xdr:sp>
      <xdr:nvSpPr>
        <xdr:cNvPr id="32" name="Isosceles Triangle 31"/>
        <xdr:cNvSpPr/>
      </xdr:nvSpPr>
      <xdr:spPr>
        <a:xfrm rot="16200000">
          <a:off x="9989820" y="6631940"/>
          <a:ext cx="361950" cy="58039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34</xdr:row>
      <xdr:rowOff>6350</xdr:rowOff>
    </xdr:from>
    <xdr:to>
      <xdr:col>17</xdr:col>
      <xdr:colOff>12428</xdr:colOff>
      <xdr:row>35</xdr:row>
      <xdr:rowOff>169770</xdr:rowOff>
    </xdr:to>
    <xdr:sp>
      <xdr:nvSpPr>
        <xdr:cNvPr id="34" name="Isosceles Triangle 33"/>
        <xdr:cNvSpPr/>
      </xdr:nvSpPr>
      <xdr:spPr>
        <a:xfrm rot="16200000">
          <a:off x="2831465" y="6616065"/>
          <a:ext cx="353695" cy="59309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53</xdr:row>
      <xdr:rowOff>92075</xdr:rowOff>
    </xdr:from>
    <xdr:to>
      <xdr:col>17</xdr:col>
      <xdr:colOff>12428</xdr:colOff>
      <xdr:row>55</xdr:row>
      <xdr:rowOff>84045</xdr:rowOff>
    </xdr:to>
    <xdr:sp>
      <xdr:nvSpPr>
        <xdr:cNvPr id="36" name="Isosceles Triangle 35"/>
        <xdr:cNvSpPr/>
      </xdr:nvSpPr>
      <xdr:spPr>
        <a:xfrm rot="16200000">
          <a:off x="2829560" y="10146665"/>
          <a:ext cx="357505" cy="59309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22</xdr:col>
      <xdr:colOff>26332</xdr:colOff>
      <xdr:row>84</xdr:row>
      <xdr:rowOff>86472</xdr:rowOff>
    </xdr:from>
    <xdr:to>
      <xdr:col>33</xdr:col>
      <xdr:colOff>4855</xdr:colOff>
      <xdr:row>87</xdr:row>
      <xdr:rowOff>82550</xdr:rowOff>
    </xdr:to>
    <xdr:sp>
      <xdr:nvSpPr>
        <xdr:cNvPr id="39" name="Speech Bubble: Rectangle with Corners Rounded 38"/>
        <xdr:cNvSpPr/>
      </xdr:nvSpPr>
      <xdr:spPr>
        <a:xfrm>
          <a:off x="4286885" y="15526385"/>
          <a:ext cx="2108835" cy="510540"/>
        </a:xfrm>
        <a:prstGeom prst="wedgeRoundRectCallout">
          <a:avLst>
            <a:gd name="adj1" fmla="val -79748"/>
            <a:gd name="adj2" fmla="val 36085"/>
            <a:gd name="adj3" fmla="val 16667"/>
          </a:avLst>
        </a:prstGeom>
        <a:solidFill>
          <a:srgbClr val="D32D20"/>
        </a:solidFill>
        <a:ln>
          <a:solidFill>
            <a:srgbClr val="D32D20"/>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zh-CN" altLang="zh-CN" sz="1100" baseline="0">
              <a:solidFill>
                <a:schemeClr val="lt1"/>
              </a:solidFill>
              <a:effectLst/>
              <a:latin typeface="+mn-lt"/>
              <a:ea typeface="+mn-ea"/>
              <a:cs typeface="+mn-cs"/>
            </a:rPr>
            <a:t>单击图标打开该出版物的网络链接</a:t>
          </a:r>
          <a:endParaRPr lang="zh-CN" altLang="zh-CN">
            <a:effectLst/>
          </a:endParaRPr>
        </a:p>
      </xdr:txBody>
    </xdr:sp>
    <xdr:clientData/>
  </xdr:twoCellAnchor>
  <xdr:twoCellAnchor editAs="oneCell">
    <xdr:from>
      <xdr:col>72</xdr:col>
      <xdr:colOff>53993</xdr:colOff>
      <xdr:row>82</xdr:row>
      <xdr:rowOff>123267</xdr:rowOff>
    </xdr:from>
    <xdr:to>
      <xdr:col>78</xdr:col>
      <xdr:colOff>115997</xdr:colOff>
      <xdr:row>90</xdr:row>
      <xdr:rowOff>87968</xdr:rowOff>
    </xdr:to>
    <xdr:pic>
      <xdr:nvPicPr>
        <xdr:cNvPr id="41" name="Picture 40">
          <a:hlinkClick xmlns:r="http://schemas.openxmlformats.org/officeDocument/2006/relationships" r:id="rId3"/>
        </xdr:cNvPr>
        <xdr:cNvPicPr>
          <a:picLocks noChangeAspect="1" noChangeArrowheads="1"/>
        </xdr:cNvPicPr>
      </xdr:nvPicPr>
      <xdr:blipFill>
        <a:blip r:embed="rId4" cstate="print">
          <a:extLst>
            <a:ext uri="{28A0092B-C50C-407E-A947-70E740481C1C}">
              <a14:useLocalDpi xmlns:a14="http://schemas.microsoft.com/office/drawing/2010/main" val="0"/>
            </a:ext>
          </a:extLst>
        </a:blip>
        <a:srcRect/>
        <a:stretch>
          <a:fillRect/>
        </a:stretch>
      </xdr:blipFill>
      <xdr:spPr>
        <a:xfrm>
          <a:off x="13998575" y="15220315"/>
          <a:ext cx="1223645" cy="133604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absolute">
    <xdr:from>
      <xdr:col>80</xdr:col>
      <xdr:colOff>74334</xdr:colOff>
      <xdr:row>0</xdr:row>
      <xdr:rowOff>52854</xdr:rowOff>
    </xdr:from>
    <xdr:to>
      <xdr:col>84</xdr:col>
      <xdr:colOff>39222</xdr:colOff>
      <xdr:row>1</xdr:row>
      <xdr:rowOff>438113</xdr:rowOff>
    </xdr:to>
    <xdr:pic>
      <xdr:nvPicPr>
        <xdr:cNvPr id="44" name="Bild 3"/>
        <xdr:cNvPicPr>
          <a:picLocks noChangeAspect="1"/>
        </xdr:cNvPicPr>
      </xdr:nvPicPr>
      <xdr:blipFill>
        <a:blip r:embed="rId5">
          <a:extLst>
            <a:ext uri="{28A0092B-C50C-407E-A947-70E740481C1C}">
              <a14:useLocalDpi xmlns:a14="http://schemas.microsoft.com/office/drawing/2010/main" val="0"/>
            </a:ext>
          </a:extLst>
        </a:blip>
        <a:srcRect t="13636" b="12121"/>
        <a:stretch>
          <a:fillRect/>
        </a:stretch>
      </xdr:blipFill>
      <xdr:spPr>
        <a:xfrm>
          <a:off x="15568295" y="52705"/>
          <a:ext cx="739140" cy="548640"/>
        </a:xfrm>
        <a:prstGeom prst="rect">
          <a:avLst/>
        </a:prstGeom>
      </xdr:spPr>
    </xdr:pic>
    <xdr:clientData/>
  </xdr:twoCellAnchor>
  <xdr:twoCellAnchor>
    <xdr:from>
      <xdr:col>1</xdr:col>
      <xdr:colOff>164726</xdr:colOff>
      <xdr:row>66</xdr:row>
      <xdr:rowOff>9711</xdr:rowOff>
    </xdr:from>
    <xdr:to>
      <xdr:col>11</xdr:col>
      <xdr:colOff>69471</xdr:colOff>
      <xdr:row>73</xdr:row>
      <xdr:rowOff>36419</xdr:rowOff>
    </xdr:to>
    <xdr:pic>
      <xdr:nvPicPr>
        <xdr:cNvPr id="45" name="Picture 15" descr="K:\DCIM\147___04\IMG_0189.JPG"/>
        <xdr:cNvPicPr>
          <a:picLocks noChangeAspect="1" noChangeArrowheads="1"/>
        </xdr:cNvPicPr>
      </xdr:nvPicPr>
      <xdr:blipFill>
        <a:blip r:embed="rId6">
          <a:extLst>
            <a:ext uri="{BEBA8EAE-BF5A-486C-A8C5-ECC9F3942E4B}">
              <a14:imgProps xmlns:a14="http://schemas.microsoft.com/office/drawing/2010/main">
                <a14:imgLayer r:embed="rId7">
                  <a14:imgEffect>
                    <a14:brightnessContrast bright="40000" contrast="-40000"/>
                  </a14:imgEffect>
                </a14:imgLayer>
              </a14:imgProps>
            </a:ext>
            <a:ext uri="{28A0092B-C50C-407E-A947-70E740481C1C}">
              <a14:useLocalDpi xmlns:a14="http://schemas.microsoft.com/office/drawing/2010/main" val="0"/>
            </a:ext>
          </a:extLst>
        </a:blip>
        <a:srcRect/>
        <a:stretch>
          <a:fillRect/>
        </a:stretch>
      </xdr:blipFill>
      <xdr:spPr>
        <a:xfrm>
          <a:off x="358140" y="12351385"/>
          <a:ext cx="18415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135965</xdr:colOff>
      <xdr:row>33</xdr:row>
      <xdr:rowOff>59391</xdr:rowOff>
    </xdr:from>
    <xdr:to>
      <xdr:col>11</xdr:col>
      <xdr:colOff>155202</xdr:colOff>
      <xdr:row>36</xdr:row>
      <xdr:rowOff>112059</xdr:rowOff>
    </xdr:to>
    <xdr:sp>
      <xdr:nvSpPr>
        <xdr:cNvPr id="47" name="Rectangle 1">
          <a:hlinkClick xmlns:r="http://schemas.openxmlformats.org/officeDocument/2006/relationships" r:id="rId8"/>
        </xdr:cNvPr>
        <xdr:cNvSpPr/>
      </xdr:nvSpPr>
      <xdr:spPr>
        <a:xfrm>
          <a:off x="716915" y="6607810"/>
          <a:ext cx="1568450" cy="60515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200" b="1" u="none">
              <a:solidFill>
                <a:schemeClr val="bg1"/>
              </a:solidFill>
              <a:effectLst/>
              <a:latin typeface="+mn-lt"/>
              <a:ea typeface="+mn-ea"/>
              <a:cs typeface="+mn-cs"/>
            </a:rPr>
            <a:t>资源高效利用和清洁生产监测</a:t>
          </a:r>
          <a:endParaRPr lang="en-GB" sz="1200" b="1" u="none">
            <a:solidFill>
              <a:schemeClr val="bg1"/>
            </a:solidFill>
            <a:effectLst/>
            <a:latin typeface="+mn-lt"/>
            <a:ea typeface="+mn-ea"/>
            <a:cs typeface="+mn-cs"/>
          </a:endParaRPr>
        </a:p>
      </xdr:txBody>
    </xdr:sp>
    <xdr:clientData fPrintsWithSheet="0"/>
  </xdr:twoCellAnchor>
  <xdr:twoCellAnchor>
    <xdr:from>
      <xdr:col>3</xdr:col>
      <xdr:colOff>28948</xdr:colOff>
      <xdr:row>51</xdr:row>
      <xdr:rowOff>142875</xdr:rowOff>
    </xdr:from>
    <xdr:to>
      <xdr:col>12</xdr:col>
      <xdr:colOff>86658</xdr:colOff>
      <xdr:row>55</xdr:row>
      <xdr:rowOff>78442</xdr:rowOff>
    </xdr:to>
    <xdr:sp>
      <xdr:nvSpPr>
        <xdr:cNvPr id="48" name="Rectangle 1">
          <a:hlinkClick xmlns:r="http://schemas.openxmlformats.org/officeDocument/2006/relationships" r:id="rId9"/>
        </xdr:cNvPr>
        <xdr:cNvSpPr/>
      </xdr:nvSpPr>
      <xdr:spPr>
        <a:xfrm>
          <a:off x="609600" y="9949815"/>
          <a:ext cx="1800860" cy="66675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汇总</a:t>
          </a:r>
          <a:br>
            <a:rPr lang="en-GB" sz="1400" b="1" u="none">
              <a:solidFill>
                <a:schemeClr val="bg1"/>
              </a:solidFill>
              <a:effectLst/>
              <a:latin typeface="+mn-lt"/>
              <a:ea typeface="+mn-ea"/>
              <a:cs typeface="+mn-cs"/>
            </a:rPr>
          </a:br>
          <a:r>
            <a:rPr lang="en-GB" sz="1400" b="1" u="none">
              <a:solidFill>
                <a:schemeClr val="bg1"/>
              </a:solidFill>
              <a:effectLst/>
              <a:latin typeface="+mn-lt"/>
              <a:ea typeface="+mn-ea"/>
              <a:cs typeface="+mn-cs"/>
            </a:rPr>
            <a:t>(</a:t>
          </a:r>
          <a:r>
            <a:rPr lang="zh-CN" altLang="en-US" sz="1400" b="1" u="none">
              <a:solidFill>
                <a:schemeClr val="bg1"/>
              </a:solidFill>
              <a:effectLst/>
              <a:latin typeface="+mn-lt"/>
              <a:ea typeface="+mn-ea"/>
              <a:cs typeface="+mn-cs"/>
            </a:rPr>
            <a:t>企业层面</a:t>
          </a:r>
          <a:r>
            <a:rPr lang="en-GB" sz="1400" b="1" u="none" baseline="0">
              <a:solidFill>
                <a:schemeClr val="bg1"/>
              </a:solidFill>
              <a:effectLst/>
              <a:latin typeface="+mn-lt"/>
              <a:ea typeface="+mn-ea"/>
              <a:cs typeface="+mn-cs"/>
            </a:rPr>
            <a:t>)</a:t>
          </a:r>
          <a:endParaRPr lang="en-GB" sz="1400" b="1" u="none">
            <a:solidFill>
              <a:schemeClr val="bg1"/>
            </a:solidFill>
            <a:effectLst/>
            <a:latin typeface="+mn-lt"/>
            <a:ea typeface="+mn-ea"/>
            <a:cs typeface="+mn-cs"/>
          </a:endParaRPr>
        </a:p>
      </xdr:txBody>
    </xdr:sp>
    <xdr:clientData fPrintsWithSheet="0"/>
  </xdr:twoCellAnchor>
  <xdr:twoCellAnchor>
    <xdr:from>
      <xdr:col>3</xdr:col>
      <xdr:colOff>36792</xdr:colOff>
      <xdr:row>56</xdr:row>
      <xdr:rowOff>9526</xdr:rowOff>
    </xdr:from>
    <xdr:to>
      <xdr:col>12</xdr:col>
      <xdr:colOff>78441</xdr:colOff>
      <xdr:row>59</xdr:row>
      <xdr:rowOff>92823</xdr:rowOff>
    </xdr:to>
    <xdr:sp>
      <xdr:nvSpPr>
        <xdr:cNvPr id="49" name="Rectangle 1">
          <a:hlinkClick xmlns:r="http://schemas.openxmlformats.org/officeDocument/2006/relationships" r:id="rId10"/>
        </xdr:cNvPr>
        <xdr:cNvSpPr/>
      </xdr:nvSpPr>
      <xdr:spPr>
        <a:xfrm>
          <a:off x="617220" y="10730865"/>
          <a:ext cx="1784985" cy="62039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汇总</a:t>
          </a:r>
          <a:br>
            <a:rPr lang="en-GB" sz="1400" b="1" u="none">
              <a:solidFill>
                <a:schemeClr val="bg1"/>
              </a:solidFill>
              <a:effectLst/>
              <a:latin typeface="+mn-lt"/>
              <a:ea typeface="+mn-ea"/>
              <a:cs typeface="+mn-cs"/>
            </a:rPr>
          </a:br>
          <a:r>
            <a:rPr lang="en-GB" sz="1400" b="1" u="none">
              <a:solidFill>
                <a:schemeClr val="bg1"/>
              </a:solidFill>
              <a:effectLst/>
              <a:latin typeface="+mn-lt"/>
              <a:ea typeface="+mn-ea"/>
              <a:cs typeface="+mn-cs"/>
            </a:rPr>
            <a:t>(</a:t>
          </a:r>
          <a:r>
            <a:rPr lang="zh-CN" altLang="en-US" sz="1400" b="1" u="none">
              <a:solidFill>
                <a:schemeClr val="bg1"/>
              </a:solidFill>
              <a:effectLst/>
              <a:latin typeface="+mn-lt"/>
              <a:ea typeface="+mn-ea"/>
              <a:cs typeface="+mn-cs"/>
            </a:rPr>
            <a:t>园区层面</a:t>
          </a:r>
          <a:r>
            <a:rPr lang="en-GB" sz="1400" b="1" u="none" baseline="0">
              <a:solidFill>
                <a:schemeClr val="bg1"/>
              </a:solidFill>
              <a:effectLst/>
              <a:latin typeface="+mn-lt"/>
              <a:ea typeface="+mn-ea"/>
              <a:cs typeface="+mn-cs"/>
            </a:rPr>
            <a:t>)</a:t>
          </a:r>
          <a:endParaRPr lang="en-GB" sz="1400" b="1" u="none">
            <a:solidFill>
              <a:schemeClr val="bg1"/>
            </a:solidFill>
            <a:effectLst/>
            <a:latin typeface="+mn-lt"/>
            <a:ea typeface="+mn-ea"/>
            <a:cs typeface="+mn-cs"/>
          </a:endParaRPr>
        </a:p>
      </xdr:txBody>
    </xdr:sp>
    <xdr:clientData fPrintsWithSheet="0"/>
  </xdr:twoCellAnchor>
  <xdr:twoCellAnchor editAs="oneCell">
    <xdr:from>
      <xdr:col>36</xdr:col>
      <xdr:colOff>100853</xdr:colOff>
      <xdr:row>82</xdr:row>
      <xdr:rowOff>85726</xdr:rowOff>
    </xdr:from>
    <xdr:to>
      <xdr:col>46</xdr:col>
      <xdr:colOff>44823</xdr:colOff>
      <xdr:row>90</xdr:row>
      <xdr:rowOff>107370</xdr:rowOff>
    </xdr:to>
    <xdr:pic>
      <xdr:nvPicPr>
        <xdr:cNvPr id="3" name="Picture 2">
          <a:hlinkClick xmlns:r="http://schemas.openxmlformats.org/officeDocument/2006/relationships" r:id="rId11"/>
        </xdr:cNvPr>
        <xdr:cNvPicPr>
          <a:picLocks noChangeAspect="1"/>
        </xdr:cNvPicPr>
      </xdr:nvPicPr>
      <xdr:blipFill>
        <a:blip r:embed="rId12"/>
        <a:stretch>
          <a:fillRect/>
        </a:stretch>
      </xdr:blipFill>
      <xdr:spPr>
        <a:xfrm>
          <a:off x="7072630" y="15182850"/>
          <a:ext cx="1880870" cy="1393190"/>
        </a:xfrm>
        <a:prstGeom prst="rect">
          <a:avLst/>
        </a:prstGeom>
      </xdr:spPr>
    </xdr:pic>
    <xdr:clientData/>
  </xdr:twoCellAnchor>
  <xdr:twoCellAnchor editAs="oneCell">
    <xdr:from>
      <xdr:col>9</xdr:col>
      <xdr:colOff>44824</xdr:colOff>
      <xdr:row>82</xdr:row>
      <xdr:rowOff>108884</xdr:rowOff>
    </xdr:from>
    <xdr:to>
      <xdr:col>16</xdr:col>
      <xdr:colOff>122518</xdr:colOff>
      <xdr:row>90</xdr:row>
      <xdr:rowOff>64228</xdr:rowOff>
    </xdr:to>
    <xdr:pic>
      <xdr:nvPicPr>
        <xdr:cNvPr id="22" name="Picture 21">
          <a:hlinkClick xmlns:r="http://schemas.openxmlformats.org/officeDocument/2006/relationships" r:id="rId13"/>
        </xdr:cNvPr>
        <xdr:cNvPicPr>
          <a:picLocks noChangeAspect="1"/>
        </xdr:cNvPicPr>
      </xdr:nvPicPr>
      <xdr:blipFill>
        <a:blip r:embed="rId14"/>
        <a:stretch>
          <a:fillRect/>
        </a:stretch>
      </xdr:blipFill>
      <xdr:spPr>
        <a:xfrm>
          <a:off x="1787525" y="15205710"/>
          <a:ext cx="1433195" cy="1327150"/>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180040</xdr:colOff>
      <xdr:row>0</xdr:row>
      <xdr:rowOff>123264</xdr:rowOff>
    </xdr:from>
    <xdr:to>
      <xdr:col>5</xdr:col>
      <xdr:colOff>680357</xdr:colOff>
      <xdr:row>1</xdr:row>
      <xdr:rowOff>544232</xdr:rowOff>
    </xdr:to>
    <xdr:sp>
      <xdr:nvSpPr>
        <xdr:cNvPr id="2" name="Rectangle 1">
          <a:hlinkClick xmlns:r="http://schemas.openxmlformats.org/officeDocument/2006/relationships" r:id="rId1"/>
        </xdr:cNvPr>
        <xdr:cNvSpPr/>
      </xdr:nvSpPr>
      <xdr:spPr>
        <a:xfrm>
          <a:off x="9545320" y="123190"/>
          <a:ext cx="2065655" cy="69913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前往汇总</a:t>
          </a:r>
          <a:br>
            <a:rPr lang="en-GB" sz="1400" b="1" u="none">
              <a:solidFill>
                <a:schemeClr val="bg1"/>
              </a:solidFill>
              <a:effectLst/>
              <a:latin typeface="+mn-lt"/>
              <a:ea typeface="+mn-ea"/>
              <a:cs typeface="+mn-cs"/>
            </a:rPr>
          </a:br>
          <a:r>
            <a:rPr lang="en-GB" sz="1400" b="1" u="none">
              <a:solidFill>
                <a:schemeClr val="bg1"/>
              </a:solidFill>
              <a:effectLst/>
              <a:latin typeface="+mn-lt"/>
              <a:ea typeface="+mn-ea"/>
              <a:cs typeface="+mn-cs"/>
            </a:rPr>
            <a:t>(</a:t>
          </a:r>
          <a:r>
            <a:rPr lang="zh-CN" altLang="en-US" sz="1400" b="1" u="none">
              <a:solidFill>
                <a:schemeClr val="bg1"/>
              </a:solidFill>
              <a:effectLst/>
              <a:latin typeface="+mn-lt"/>
              <a:ea typeface="+mn-ea"/>
              <a:cs typeface="+mn-cs"/>
            </a:rPr>
            <a:t>企业层面</a:t>
          </a:r>
          <a:r>
            <a:rPr lang="en-GB" sz="1400" b="1" u="none" baseline="0">
              <a:solidFill>
                <a:schemeClr val="bg1"/>
              </a:solidFill>
              <a:effectLst/>
              <a:latin typeface="+mn-lt"/>
              <a:ea typeface="+mn-ea"/>
              <a:cs typeface="+mn-cs"/>
            </a:rPr>
            <a:t>)</a:t>
          </a:r>
          <a:endParaRPr lang="en-GB" sz="1400" b="1" u="none">
            <a:solidFill>
              <a:schemeClr val="bg1"/>
            </a:solidFill>
            <a:effectLst/>
            <a:latin typeface="+mn-lt"/>
            <a:ea typeface="+mn-ea"/>
            <a:cs typeface="+mn-cs"/>
          </a:endParaRPr>
        </a:p>
      </xdr:txBody>
    </xdr:sp>
    <xdr:clientData fPrintsWithSheet="0"/>
  </xdr:twoCellAnchor>
  <xdr:twoCellAnchor>
    <xdr:from>
      <xdr:col>3</xdr:col>
      <xdr:colOff>1693397</xdr:colOff>
      <xdr:row>0</xdr:row>
      <xdr:rowOff>113740</xdr:rowOff>
    </xdr:from>
    <xdr:to>
      <xdr:col>3</xdr:col>
      <xdr:colOff>3228975</xdr:colOff>
      <xdr:row>1</xdr:row>
      <xdr:rowOff>519954</xdr:rowOff>
    </xdr:to>
    <xdr:sp>
      <xdr:nvSpPr>
        <xdr:cNvPr id="3" name="Rectangle 1">
          <a:hlinkClick xmlns:r="http://schemas.openxmlformats.org/officeDocument/2006/relationships" r:id="rId2"/>
        </xdr:cNvPr>
        <xdr:cNvSpPr/>
      </xdr:nvSpPr>
      <xdr:spPr>
        <a:xfrm>
          <a:off x="7435850" y="113665"/>
          <a:ext cx="1536065" cy="68389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前往说明</a:t>
          </a:r>
          <a:endParaRPr lang="en-GB" sz="1400" b="1" u="none">
            <a:solidFill>
              <a:schemeClr val="bg1"/>
            </a:solidFill>
            <a:effectLst/>
            <a:latin typeface="+mn-lt"/>
            <a:ea typeface="+mn-ea"/>
            <a:cs typeface="+mn-cs"/>
          </a:endParaRPr>
        </a:p>
      </xdr:txBody>
    </xdr:sp>
    <xdr:clientData fPrintsWithSheet="0"/>
  </xdr:twoCellAnchor>
  <xdr:twoCellAnchor>
    <xdr:from>
      <xdr:col>2</xdr:col>
      <xdr:colOff>1677708</xdr:colOff>
      <xdr:row>0</xdr:row>
      <xdr:rowOff>134471</xdr:rowOff>
    </xdr:from>
    <xdr:to>
      <xdr:col>3</xdr:col>
      <xdr:colOff>1436035</xdr:colOff>
      <xdr:row>1</xdr:row>
      <xdr:rowOff>468156</xdr:rowOff>
    </xdr:to>
    <xdr:sp>
      <xdr:nvSpPr>
        <xdr:cNvPr id="4" name="Rectangle 3"/>
        <xdr:cNvSpPr/>
      </xdr:nvSpPr>
      <xdr:spPr>
        <a:xfrm>
          <a:off x="5217795" y="133985"/>
          <a:ext cx="1960880" cy="61214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zh-CN" altLang="en-US" sz="1100" b="1" u="none">
              <a:solidFill>
                <a:sysClr val="windowText" lastClr="000000"/>
              </a:solidFill>
              <a:effectLst/>
              <a:latin typeface="+mn-lt"/>
              <a:ea typeface="+mn-ea"/>
              <a:cs typeface="+mn-cs"/>
            </a:rPr>
            <a:t>请填写黄色单元格</a:t>
          </a:r>
          <a:endParaRPr lang="en-GB" sz="1100" u="none">
            <a:solidFill>
              <a:sysClr val="windowText" lastClr="000000"/>
            </a:solidFill>
            <a:effectLst/>
          </a:endParaRPr>
        </a:p>
      </xdr:txBody>
    </xdr:sp>
    <xdr:clientData/>
  </xdr:twoCellAnchor>
  <xdr:twoCellAnchor>
    <xdr:from>
      <xdr:col>5</xdr:col>
      <xdr:colOff>851619</xdr:colOff>
      <xdr:row>0</xdr:row>
      <xdr:rowOff>126439</xdr:rowOff>
    </xdr:from>
    <xdr:to>
      <xdr:col>7</xdr:col>
      <xdr:colOff>485907</xdr:colOff>
      <xdr:row>1</xdr:row>
      <xdr:rowOff>534707</xdr:rowOff>
    </xdr:to>
    <xdr:sp>
      <xdr:nvSpPr>
        <xdr:cNvPr id="5" name="Rectangle 1">
          <a:hlinkClick xmlns:r="http://schemas.openxmlformats.org/officeDocument/2006/relationships" r:id="rId3"/>
        </xdr:cNvPr>
        <xdr:cNvSpPr/>
      </xdr:nvSpPr>
      <xdr:spPr>
        <a:xfrm>
          <a:off x="11782425" y="126365"/>
          <a:ext cx="2016760" cy="68643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前往汇总</a:t>
          </a:r>
          <a:br>
            <a:rPr lang="en-GB" sz="1400" b="1" u="none">
              <a:solidFill>
                <a:schemeClr val="bg1"/>
              </a:solidFill>
              <a:effectLst/>
              <a:latin typeface="+mn-lt"/>
              <a:ea typeface="+mn-ea"/>
              <a:cs typeface="+mn-cs"/>
            </a:rPr>
          </a:br>
          <a:r>
            <a:rPr lang="en-GB" sz="1400" b="1" u="none">
              <a:solidFill>
                <a:schemeClr val="bg1"/>
              </a:solidFill>
              <a:effectLst/>
              <a:latin typeface="+mn-lt"/>
              <a:ea typeface="+mn-ea"/>
              <a:cs typeface="+mn-cs"/>
            </a:rPr>
            <a:t>(</a:t>
          </a:r>
          <a:r>
            <a:rPr lang="zh-CN" altLang="en-US" sz="1400" b="1" u="none">
              <a:solidFill>
                <a:schemeClr val="bg1"/>
              </a:solidFill>
              <a:effectLst/>
              <a:latin typeface="+mn-lt"/>
              <a:ea typeface="+mn-ea"/>
              <a:cs typeface="+mn-cs"/>
            </a:rPr>
            <a:t>园区层面</a:t>
          </a:r>
          <a:r>
            <a:rPr lang="en-GB" sz="1400" b="1" u="none" baseline="0">
              <a:solidFill>
                <a:schemeClr val="bg1"/>
              </a:solidFill>
              <a:effectLst/>
              <a:latin typeface="+mn-lt"/>
              <a:ea typeface="+mn-ea"/>
              <a:cs typeface="+mn-cs"/>
            </a:rPr>
            <a:t>)</a:t>
          </a:r>
          <a:endParaRPr lang="en-GB" sz="1400" b="1" u="none">
            <a:solidFill>
              <a:schemeClr val="bg1"/>
            </a:solidFill>
            <a:effectLst/>
            <a:latin typeface="+mn-lt"/>
            <a:ea typeface="+mn-ea"/>
            <a:cs typeface="+mn-cs"/>
          </a:endParaRPr>
        </a:p>
      </xdr:txBody>
    </xdr:sp>
    <xdr:clientData fPrintsWithSheet="0"/>
  </xdr:twoCellAnchor>
  <xdr:twoCellAnchor>
    <xdr:from>
      <xdr:col>10</xdr:col>
      <xdr:colOff>838200</xdr:colOff>
      <xdr:row>6</xdr:row>
      <xdr:rowOff>19050</xdr:rowOff>
    </xdr:from>
    <xdr:to>
      <xdr:col>11</xdr:col>
      <xdr:colOff>142875</xdr:colOff>
      <xdr:row>8</xdr:row>
      <xdr:rowOff>19050</xdr:rowOff>
    </xdr:to>
    <xdr:cxnSp>
      <xdr:nvCxnSpPr>
        <xdr:cNvPr id="7" name="Straight Arrow Connector 6"/>
        <xdr:cNvCxnSpPr/>
      </xdr:nvCxnSpPr>
      <xdr:spPr>
        <a:xfrm>
          <a:off x="17878425" y="1746885"/>
          <a:ext cx="869950" cy="466725"/>
        </a:xfrm>
        <a:prstGeom prst="straightConnector1">
          <a:avLst/>
        </a:prstGeom>
        <a:ln w="12700">
          <a:solidFill>
            <a:schemeClr val="bg2">
              <a:lumMod val="75000"/>
            </a:schemeClr>
          </a:solidFill>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1222001</xdr:colOff>
      <xdr:row>3</xdr:row>
      <xdr:rowOff>33618</xdr:rowOff>
    </xdr:from>
    <xdr:to>
      <xdr:col>14</xdr:col>
      <xdr:colOff>836706</xdr:colOff>
      <xdr:row>6</xdr:row>
      <xdr:rowOff>22412</xdr:rowOff>
    </xdr:to>
    <xdr:sp>
      <xdr:nvSpPr>
        <xdr:cNvPr id="8" name="Flowchart: Process 1"/>
        <xdr:cNvSpPr/>
      </xdr:nvSpPr>
      <xdr:spPr>
        <a:xfrm>
          <a:off x="15608935" y="1027430"/>
          <a:ext cx="6949440" cy="722630"/>
        </a:xfrm>
        <a:prstGeom prst="flowChartProcess">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2952565</xdr:colOff>
      <xdr:row>0</xdr:row>
      <xdr:rowOff>168088</xdr:rowOff>
    </xdr:from>
    <xdr:to>
      <xdr:col>2</xdr:col>
      <xdr:colOff>4497668</xdr:colOff>
      <xdr:row>1</xdr:row>
      <xdr:rowOff>617632</xdr:rowOff>
    </xdr:to>
    <xdr:sp>
      <xdr:nvSpPr>
        <xdr:cNvPr id="8" name="Rectangle 1">
          <a:hlinkClick xmlns:r="http://schemas.openxmlformats.org/officeDocument/2006/relationships" r:id="rId1"/>
        </xdr:cNvPr>
        <xdr:cNvSpPr/>
      </xdr:nvSpPr>
      <xdr:spPr>
        <a:xfrm>
          <a:off x="5390515" y="167640"/>
          <a:ext cx="1544955" cy="68643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前往说明</a:t>
          </a:r>
          <a:endParaRPr lang="en-GB" sz="1400" b="1" u="none">
            <a:solidFill>
              <a:schemeClr val="bg1"/>
            </a:solidFill>
            <a:effectLst/>
            <a:latin typeface="+mn-lt"/>
            <a:ea typeface="+mn-ea"/>
            <a:cs typeface="+mn-cs"/>
          </a:endParaRPr>
        </a:p>
      </xdr:txBody>
    </xdr:sp>
    <xdr:clientData fPrintsWithSheet="0"/>
  </xdr:twoCellAnchor>
  <xdr:twoCellAnchor>
    <xdr:from>
      <xdr:col>3</xdr:col>
      <xdr:colOff>316939</xdr:colOff>
      <xdr:row>0</xdr:row>
      <xdr:rowOff>201706</xdr:rowOff>
    </xdr:from>
    <xdr:to>
      <xdr:col>3</xdr:col>
      <xdr:colOff>2155638</xdr:colOff>
      <xdr:row>1</xdr:row>
      <xdr:rowOff>618002</xdr:rowOff>
    </xdr:to>
    <xdr:sp>
      <xdr:nvSpPr>
        <xdr:cNvPr id="9" name="Rectangle 1">
          <a:hlinkClick xmlns:r="http://schemas.openxmlformats.org/officeDocument/2006/relationships" r:id="rId2"/>
        </xdr:cNvPr>
        <xdr:cNvSpPr/>
      </xdr:nvSpPr>
      <xdr:spPr>
        <a:xfrm>
          <a:off x="9425940" y="201295"/>
          <a:ext cx="1838325" cy="65341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前往汇总</a:t>
          </a:r>
          <a:br>
            <a:rPr lang="en-GB" sz="1400" b="1" u="none">
              <a:solidFill>
                <a:schemeClr val="bg1"/>
              </a:solidFill>
              <a:effectLst/>
              <a:latin typeface="+mn-lt"/>
              <a:ea typeface="+mn-ea"/>
              <a:cs typeface="+mn-cs"/>
            </a:rPr>
          </a:br>
          <a:r>
            <a:rPr lang="en-GB" sz="1400" b="1" u="none">
              <a:solidFill>
                <a:schemeClr val="bg1"/>
              </a:solidFill>
              <a:effectLst/>
              <a:latin typeface="+mn-lt"/>
              <a:ea typeface="+mn-ea"/>
              <a:cs typeface="+mn-cs"/>
            </a:rPr>
            <a:t>(</a:t>
          </a:r>
          <a:r>
            <a:rPr lang="zh-CN" altLang="en-US" sz="1400" b="1" u="none">
              <a:solidFill>
                <a:schemeClr val="bg1"/>
              </a:solidFill>
              <a:effectLst/>
              <a:latin typeface="+mn-lt"/>
              <a:ea typeface="+mn-ea"/>
              <a:cs typeface="+mn-cs"/>
            </a:rPr>
            <a:t>园区层面</a:t>
          </a:r>
          <a:r>
            <a:rPr lang="en-GB" sz="1400" b="1" u="none" baseline="0">
              <a:solidFill>
                <a:schemeClr val="bg1"/>
              </a:solidFill>
              <a:effectLst/>
              <a:latin typeface="+mn-lt"/>
              <a:ea typeface="+mn-ea"/>
              <a:cs typeface="+mn-cs"/>
            </a:rPr>
            <a:t>)</a:t>
          </a:r>
          <a:endParaRPr lang="en-GB" sz="1400" b="1" u="none">
            <a:solidFill>
              <a:schemeClr val="bg1"/>
            </a:solidFill>
            <a:effectLst/>
            <a:latin typeface="+mn-lt"/>
            <a:ea typeface="+mn-ea"/>
            <a:cs typeface="+mn-cs"/>
          </a:endParaRPr>
        </a:p>
      </xdr:txBody>
    </xdr:sp>
    <xdr:clientData fPrintsWithSheet="0"/>
  </xdr:twoCellAnchor>
  <xdr:twoCellAnchor>
    <xdr:from>
      <xdr:col>2</xdr:col>
      <xdr:colOff>4667998</xdr:colOff>
      <xdr:row>0</xdr:row>
      <xdr:rowOff>190499</xdr:rowOff>
    </xdr:from>
    <xdr:to>
      <xdr:col>3</xdr:col>
      <xdr:colOff>115236</xdr:colOff>
      <xdr:row>1</xdr:row>
      <xdr:rowOff>629208</xdr:rowOff>
    </xdr:to>
    <xdr:sp>
      <xdr:nvSpPr>
        <xdr:cNvPr id="10" name="Rectangle 1">
          <a:hlinkClick xmlns:r="http://schemas.openxmlformats.org/officeDocument/2006/relationships" r:id="rId3"/>
        </xdr:cNvPr>
        <xdr:cNvSpPr/>
      </xdr:nvSpPr>
      <xdr:spPr>
        <a:xfrm>
          <a:off x="7106285" y="189865"/>
          <a:ext cx="2117725" cy="67564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400" b="1" u="none">
              <a:solidFill>
                <a:schemeClr val="bg1"/>
              </a:solidFill>
              <a:effectLst/>
              <a:latin typeface="+mn-lt"/>
              <a:ea typeface="+mn-ea"/>
              <a:cs typeface="+mn-cs"/>
            </a:rPr>
            <a:t>前往资源高效利用和清洁生产</a:t>
          </a:r>
          <a:endParaRPr lang="en-GB" sz="1400" b="1" u="none">
            <a:solidFill>
              <a:schemeClr val="bg1"/>
            </a:solidFill>
            <a:effectLst/>
            <a:latin typeface="+mn-lt"/>
            <a:ea typeface="+mn-ea"/>
            <a:cs typeface="+mn-cs"/>
          </a:endParaRPr>
        </a:p>
      </xdr:txBody>
    </xdr:sp>
    <xdr:clientData fPrintsWithSheet="0"/>
  </xdr:twoCellAnchor>
  <xdr:twoCellAnchor>
    <xdr:from>
      <xdr:col>1</xdr:col>
      <xdr:colOff>27268</xdr:colOff>
      <xdr:row>2</xdr:row>
      <xdr:rowOff>83297</xdr:rowOff>
    </xdr:from>
    <xdr:to>
      <xdr:col>4</xdr:col>
      <xdr:colOff>8030</xdr:colOff>
      <xdr:row>4</xdr:row>
      <xdr:rowOff>134471</xdr:rowOff>
    </xdr:to>
    <xdr:sp>
      <xdr:nvSpPr>
        <xdr:cNvPr id="11" name="Speech Bubble: Rectangle with Corners Rounded 10"/>
        <xdr:cNvSpPr/>
      </xdr:nvSpPr>
      <xdr:spPr>
        <a:xfrm>
          <a:off x="179070" y="1101090"/>
          <a:ext cx="11299825" cy="336550"/>
        </a:xfrm>
        <a:prstGeom prst="wedgeRoundRectCallout">
          <a:avLst>
            <a:gd name="adj1" fmla="val 23543"/>
            <a:gd name="adj2" fmla="val 29057"/>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zh-CN" altLang="zh-CN" sz="1100" b="1" baseline="0">
              <a:solidFill>
                <a:schemeClr val="tx1"/>
              </a:solidFill>
              <a:effectLst/>
              <a:latin typeface="+mn-lt"/>
              <a:ea typeface="+mn-ea"/>
              <a:cs typeface="+mn-cs"/>
            </a:rPr>
            <a:t>此工作表内数据根据资源高效利用和清洁生产监测工作表自动计算生成</a:t>
          </a:r>
          <a:endParaRPr lang="zh-CN" altLang="zh-CN" sz="1200">
            <a:solidFill>
              <a:schemeClr val="tx1"/>
            </a:solidFill>
            <a:effectLst/>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2</xdr:col>
      <xdr:colOff>1418476</xdr:colOff>
      <xdr:row>0</xdr:row>
      <xdr:rowOff>190500</xdr:rowOff>
    </xdr:from>
    <xdr:to>
      <xdr:col>3</xdr:col>
      <xdr:colOff>1181100</xdr:colOff>
      <xdr:row>1</xdr:row>
      <xdr:rowOff>583640</xdr:rowOff>
    </xdr:to>
    <xdr:sp>
      <xdr:nvSpPr>
        <xdr:cNvPr id="6" name="Rectangle 1">
          <a:hlinkClick xmlns:r="http://schemas.openxmlformats.org/officeDocument/2006/relationships" r:id="rId1"/>
        </xdr:cNvPr>
        <xdr:cNvSpPr/>
      </xdr:nvSpPr>
      <xdr:spPr>
        <a:xfrm>
          <a:off x="6758940" y="190500"/>
          <a:ext cx="1751330" cy="61404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200" b="1" u="none">
              <a:solidFill>
                <a:schemeClr val="bg1"/>
              </a:solidFill>
              <a:effectLst/>
              <a:latin typeface="+mn-lt"/>
              <a:ea typeface="+mn-ea"/>
              <a:cs typeface="+mn-cs"/>
            </a:rPr>
            <a:t>前往汇总</a:t>
          </a:r>
          <a:br>
            <a:rPr lang="en-GB" sz="1200" b="1" u="none">
              <a:solidFill>
                <a:schemeClr val="bg1"/>
              </a:solidFill>
              <a:effectLst/>
              <a:latin typeface="+mn-lt"/>
              <a:ea typeface="+mn-ea"/>
              <a:cs typeface="+mn-cs"/>
            </a:rPr>
          </a:br>
          <a:r>
            <a:rPr lang="en-GB" sz="1200" b="1" u="none">
              <a:solidFill>
                <a:schemeClr val="bg1"/>
              </a:solidFill>
              <a:effectLst/>
              <a:latin typeface="+mn-lt"/>
              <a:ea typeface="+mn-ea"/>
              <a:cs typeface="+mn-cs"/>
            </a:rPr>
            <a:t>(</a:t>
          </a:r>
          <a:r>
            <a:rPr lang="zh-CN" altLang="en-US" sz="1200" b="1" u="none">
              <a:solidFill>
                <a:schemeClr val="bg1"/>
              </a:solidFill>
              <a:effectLst/>
              <a:latin typeface="+mn-lt"/>
              <a:ea typeface="+mn-ea"/>
              <a:cs typeface="+mn-cs"/>
            </a:rPr>
            <a:t>企业层面</a:t>
          </a:r>
          <a:r>
            <a:rPr lang="en-GB" sz="1200" b="1" u="none" baseline="0">
              <a:solidFill>
                <a:schemeClr val="bg1"/>
              </a:solidFill>
              <a:effectLst/>
              <a:latin typeface="+mn-lt"/>
              <a:ea typeface="+mn-ea"/>
              <a:cs typeface="+mn-cs"/>
            </a:rPr>
            <a:t>)</a:t>
          </a:r>
          <a:endParaRPr lang="en-GB" sz="1200" b="1" u="none">
            <a:solidFill>
              <a:schemeClr val="bg1"/>
            </a:solidFill>
            <a:effectLst/>
            <a:latin typeface="+mn-lt"/>
            <a:ea typeface="+mn-ea"/>
            <a:cs typeface="+mn-cs"/>
          </a:endParaRPr>
        </a:p>
      </xdr:txBody>
    </xdr:sp>
    <xdr:clientData fPrintsWithSheet="0"/>
  </xdr:twoCellAnchor>
  <xdr:twoCellAnchor>
    <xdr:from>
      <xdr:col>1</xdr:col>
      <xdr:colOff>3448050</xdr:colOff>
      <xdr:row>0</xdr:row>
      <xdr:rowOff>209550</xdr:rowOff>
    </xdr:from>
    <xdr:to>
      <xdr:col>1</xdr:col>
      <xdr:colOff>4733925</xdr:colOff>
      <xdr:row>1</xdr:row>
      <xdr:rowOff>600075</xdr:rowOff>
    </xdr:to>
    <xdr:sp>
      <xdr:nvSpPr>
        <xdr:cNvPr id="7" name="Rectangle 1">
          <a:hlinkClick xmlns:r="http://schemas.openxmlformats.org/officeDocument/2006/relationships" r:id="rId2"/>
        </xdr:cNvPr>
        <xdr:cNvSpPr/>
      </xdr:nvSpPr>
      <xdr:spPr>
        <a:xfrm>
          <a:off x="3600450" y="209550"/>
          <a:ext cx="1285875" cy="61150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200" b="1" u="none">
              <a:solidFill>
                <a:schemeClr val="bg1"/>
              </a:solidFill>
              <a:effectLst/>
              <a:latin typeface="+mn-lt"/>
              <a:ea typeface="+mn-ea"/>
              <a:cs typeface="+mn-cs"/>
            </a:rPr>
            <a:t>前往说明</a:t>
          </a:r>
          <a:endParaRPr lang="en-GB" sz="1200" b="1" u="none">
            <a:solidFill>
              <a:schemeClr val="bg1"/>
            </a:solidFill>
            <a:effectLst/>
            <a:latin typeface="+mn-lt"/>
            <a:ea typeface="+mn-ea"/>
            <a:cs typeface="+mn-cs"/>
          </a:endParaRPr>
        </a:p>
      </xdr:txBody>
    </xdr:sp>
    <xdr:clientData fPrintsWithSheet="0"/>
  </xdr:twoCellAnchor>
  <xdr:twoCellAnchor>
    <xdr:from>
      <xdr:col>2</xdr:col>
      <xdr:colOff>78628</xdr:colOff>
      <xdr:row>0</xdr:row>
      <xdr:rowOff>209550</xdr:rowOff>
    </xdr:from>
    <xdr:to>
      <xdr:col>2</xdr:col>
      <xdr:colOff>1320801</xdr:colOff>
      <xdr:row>1</xdr:row>
      <xdr:rowOff>590550</xdr:rowOff>
    </xdr:to>
    <xdr:sp>
      <xdr:nvSpPr>
        <xdr:cNvPr id="8" name="Rectangle 1">
          <a:hlinkClick xmlns:r="http://schemas.openxmlformats.org/officeDocument/2006/relationships" r:id="rId3"/>
        </xdr:cNvPr>
        <xdr:cNvSpPr/>
      </xdr:nvSpPr>
      <xdr:spPr>
        <a:xfrm>
          <a:off x="5419090" y="209550"/>
          <a:ext cx="1242695" cy="60198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zh-CN" altLang="en-US" sz="1200" b="1" u="none">
              <a:solidFill>
                <a:schemeClr val="bg1"/>
              </a:solidFill>
              <a:effectLst/>
              <a:latin typeface="+mn-lt"/>
              <a:ea typeface="+mn-ea"/>
              <a:cs typeface="+mn-cs"/>
            </a:rPr>
            <a:t>前往资源高效利用和清洁生产监测</a:t>
          </a:r>
          <a:endParaRPr lang="en-GB" sz="1200" b="1" u="none">
            <a:solidFill>
              <a:schemeClr val="bg1"/>
            </a:solidFill>
            <a:effectLst/>
            <a:latin typeface="+mn-lt"/>
            <a:ea typeface="+mn-ea"/>
            <a:cs typeface="+mn-cs"/>
          </a:endParaRPr>
        </a:p>
      </xdr:txBody>
    </xdr:sp>
    <xdr:clientData fPrintsWithSheet="0"/>
  </xdr:twoCellAnchor>
  <xdr:twoCellAnchor>
    <xdr:from>
      <xdr:col>0</xdr:col>
      <xdr:colOff>123825</xdr:colOff>
      <xdr:row>2</xdr:row>
      <xdr:rowOff>95251</xdr:rowOff>
    </xdr:from>
    <xdr:to>
      <xdr:col>3</xdr:col>
      <xdr:colOff>1323975</xdr:colOff>
      <xdr:row>4</xdr:row>
      <xdr:rowOff>92075</xdr:rowOff>
    </xdr:to>
    <xdr:sp>
      <xdr:nvSpPr>
        <xdr:cNvPr id="12" name="Speech Bubble: Rectangle with Corners Rounded 11"/>
        <xdr:cNvSpPr/>
      </xdr:nvSpPr>
      <xdr:spPr>
        <a:xfrm>
          <a:off x="123825" y="1089660"/>
          <a:ext cx="8529320" cy="282575"/>
        </a:xfrm>
        <a:prstGeom prst="wedgeRoundRectCallout">
          <a:avLst>
            <a:gd name="adj1" fmla="val 23543"/>
            <a:gd name="adj2" fmla="val 29057"/>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zh-CN" altLang="en-US" sz="1100" b="1" baseline="0">
              <a:solidFill>
                <a:sysClr val="windowText" lastClr="000000"/>
              </a:solidFill>
            </a:rPr>
            <a:t>此工作表内数据根据资源高效利用和清洁生产监测工作表自动计算生成</a:t>
          </a:r>
          <a:endParaRPr lang="en-GB" sz="1100" b="1">
            <a:solidFill>
              <a:sysClr val="windowText" lastClr="000000"/>
            </a:solidFill>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32D20"/>
    <pageSetUpPr fitToPage="1"/>
  </sheetPr>
  <dimension ref="B1:DK129"/>
  <sheetViews>
    <sheetView showGridLines="0" showRowColHeaders="0" zoomScale="58" zoomScaleNormal="58" workbookViewId="0">
      <pane ySplit="2" topLeftCell="A66" activePane="bottomLeft" state="frozen"/>
      <selection/>
      <selection pane="bottomLeft" activeCell="A1" sqref="A1"/>
    </sheetView>
  </sheetViews>
  <sheetFormatPr defaultColWidth="2.54166666666667" defaultRowHeight="13.5"/>
  <sheetData>
    <row r="1" s="1" customFormat="1" ht="12.9" customHeight="1"/>
    <row r="2" s="1" customFormat="1" ht="36" customHeight="1" spans="2:6">
      <c r="B2" s="197" t="s">
        <v>0</v>
      </c>
      <c r="C2" s="198"/>
      <c r="D2" s="198"/>
      <c r="E2" s="198"/>
      <c r="F2" s="198"/>
    </row>
    <row r="3" s="193" customFormat="1" ht="9.65" customHeight="1" spans="2:6">
      <c r="B3" s="199"/>
      <c r="C3" s="199"/>
      <c r="D3" s="199"/>
      <c r="E3" s="199"/>
      <c r="F3" s="199"/>
    </row>
    <row r="4" s="194" customFormat="1" ht="18" customHeight="1" spans="2:93">
      <c r="B4" s="200" t="s">
        <v>1</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89"/>
    </row>
    <row r="5" s="194" customFormat="1" ht="5.15" customHeight="1" spans="2:93">
      <c r="B5" s="202"/>
      <c r="C5" s="203"/>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90"/>
    </row>
    <row r="6" s="194" customFormat="1" ht="33.65" customHeight="1" spans="2:93">
      <c r="B6" s="205" t="s">
        <v>2</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91"/>
    </row>
    <row r="7" s="194" customFormat="1" ht="14.25" spans="2:3">
      <c r="B7" s="207"/>
      <c r="C7" s="208"/>
    </row>
    <row r="8" s="195" customFormat="1" ht="15.9" customHeight="1" spans="2:93">
      <c r="B8" s="200" t="s">
        <v>3</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89"/>
    </row>
    <row r="9" s="195" customFormat="1" ht="5.15" customHeight="1" spans="2:93">
      <c r="B9" s="209"/>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92"/>
    </row>
    <row r="10" s="196" customFormat="1" ht="34.5" customHeight="1" spans="2:93">
      <c r="B10" s="205" t="s">
        <v>4</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91"/>
    </row>
    <row r="11" s="196" customFormat="1" ht="14.25" spans="2:9">
      <c r="B11" s="207"/>
      <c r="C11" s="211"/>
      <c r="D11" s="211"/>
      <c r="E11" s="211"/>
      <c r="F11" s="211"/>
      <c r="G11" s="211"/>
      <c r="H11" s="211"/>
      <c r="I11" s="211"/>
    </row>
    <row r="12" s="196" customFormat="1" ht="18" customHeight="1" spans="2:93">
      <c r="B12" s="200" t="s">
        <v>5</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89"/>
    </row>
    <row r="13" s="196" customFormat="1" ht="5.15" customHeight="1" spans="2:93">
      <c r="B13" s="202"/>
      <c r="C13" s="212"/>
      <c r="D13" s="212"/>
      <c r="E13" s="212"/>
      <c r="F13" s="212"/>
      <c r="G13" s="212"/>
      <c r="H13" s="212"/>
      <c r="I13" s="212"/>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93"/>
    </row>
    <row r="14" s="196" customFormat="1" ht="14.4" customHeight="1" spans="2:93">
      <c r="B14" s="213" t="s">
        <v>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94"/>
    </row>
    <row r="15" s="196" customFormat="1" spans="2:93">
      <c r="B15" s="213"/>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94"/>
    </row>
    <row r="16" s="196" customFormat="1" spans="2:93">
      <c r="B16" s="213"/>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94"/>
    </row>
    <row r="17" s="196" customFormat="1" spans="2:93">
      <c r="B17" s="213"/>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94"/>
    </row>
    <row r="18" s="196" customFormat="1" ht="14.4" customHeight="1" spans="2:93">
      <c r="B18" s="213"/>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94"/>
    </row>
    <row r="19" s="196" customFormat="1" spans="2:115">
      <c r="B19" s="202"/>
      <c r="C19" s="212"/>
      <c r="D19" s="212"/>
      <c r="E19" s="212"/>
      <c r="F19" s="212"/>
      <c r="G19" s="212"/>
      <c r="H19" s="212"/>
      <c r="I19" s="212"/>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93"/>
      <c r="CQ19" s="295"/>
      <c r="CR19" s="231"/>
      <c r="CS19" s="231"/>
      <c r="CT19" s="231"/>
      <c r="CU19" s="231"/>
      <c r="CV19" s="231"/>
      <c r="CW19" s="231"/>
      <c r="CX19" s="231"/>
      <c r="CY19" s="231"/>
      <c r="CZ19" s="231"/>
      <c r="DA19" s="231"/>
      <c r="DB19" s="231"/>
      <c r="DC19" s="231"/>
      <c r="DD19" s="231"/>
      <c r="DE19" s="231"/>
      <c r="DF19" s="231"/>
      <c r="DG19" s="231"/>
      <c r="DH19" s="231"/>
      <c r="DI19" s="231"/>
      <c r="DJ19" s="231"/>
      <c r="DK19" s="231"/>
    </row>
    <row r="20" s="196" customFormat="1" ht="18.75" spans="2:95">
      <c r="B20" s="202"/>
      <c r="C20" s="215" t="s">
        <v>7</v>
      </c>
      <c r="D20" s="215"/>
      <c r="E20" s="215"/>
      <c r="F20" s="215"/>
      <c r="G20" s="215"/>
      <c r="H20" s="215"/>
      <c r="I20" s="215"/>
      <c r="J20" s="215"/>
      <c r="K20" s="215"/>
      <c r="L20" s="215"/>
      <c r="M20" s="215"/>
      <c r="N20" s="215"/>
      <c r="O20" s="231"/>
      <c r="P20" s="231"/>
      <c r="Q20" s="231"/>
      <c r="R20" s="235" t="s">
        <v>8</v>
      </c>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1"/>
      <c r="BA20" s="231"/>
      <c r="BB20" s="231"/>
      <c r="BC20" s="245" t="s">
        <v>9</v>
      </c>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93"/>
      <c r="CQ20" s="295"/>
    </row>
    <row r="21" s="196" customFormat="1" ht="14.25" spans="2:115">
      <c r="B21" s="202"/>
      <c r="C21" s="212"/>
      <c r="D21" s="212"/>
      <c r="E21" s="212"/>
      <c r="F21" s="212"/>
      <c r="G21" s="212"/>
      <c r="H21" s="212"/>
      <c r="I21" s="212"/>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93"/>
      <c r="CQ21" s="295"/>
      <c r="CR21" s="231"/>
      <c r="CS21" s="231"/>
      <c r="CT21" s="231"/>
      <c r="CU21" s="231"/>
      <c r="CV21" s="231"/>
      <c r="CW21" s="231"/>
      <c r="CX21" s="231"/>
      <c r="CY21" s="231"/>
      <c r="CZ21" s="231"/>
      <c r="DA21" s="231"/>
      <c r="DB21" s="231"/>
      <c r="DC21" s="231"/>
      <c r="DD21" s="231"/>
      <c r="DE21" s="231"/>
      <c r="DF21" s="231"/>
      <c r="DG21" s="231"/>
      <c r="DH21" s="231"/>
      <c r="DI21" s="231"/>
      <c r="DJ21" s="231"/>
      <c r="DK21" s="231"/>
    </row>
    <row r="22" s="196" customFormat="1" ht="18.75" spans="2:95">
      <c r="B22" s="202"/>
      <c r="C22" s="216" t="s">
        <v>10</v>
      </c>
      <c r="D22" s="217"/>
      <c r="E22" s="217"/>
      <c r="F22" s="217"/>
      <c r="G22" s="217"/>
      <c r="H22" s="217"/>
      <c r="I22" s="217"/>
      <c r="J22" s="217"/>
      <c r="K22" s="217"/>
      <c r="L22" s="217"/>
      <c r="M22" s="217"/>
      <c r="N22" s="232"/>
      <c r="O22" s="231"/>
      <c r="P22" s="231"/>
      <c r="Q22" s="231"/>
      <c r="R22" s="236" t="s">
        <v>11</v>
      </c>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46"/>
      <c r="AZ22" s="231"/>
      <c r="BA22" s="231"/>
      <c r="BB22" s="231"/>
      <c r="CO22" s="293"/>
      <c r="CQ22" s="295"/>
    </row>
    <row r="23" s="196" customFormat="1" spans="2:95">
      <c r="B23" s="202"/>
      <c r="C23" s="218"/>
      <c r="D23" s="219"/>
      <c r="E23" s="219"/>
      <c r="F23" s="219"/>
      <c r="G23" s="219"/>
      <c r="H23" s="219"/>
      <c r="I23" s="219"/>
      <c r="J23" s="219"/>
      <c r="K23" s="219"/>
      <c r="L23" s="219"/>
      <c r="M23" s="219"/>
      <c r="N23" s="233"/>
      <c r="O23" s="231"/>
      <c r="P23" s="231"/>
      <c r="Q23" s="231"/>
      <c r="R23" s="238"/>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47"/>
      <c r="AZ23" s="231"/>
      <c r="BA23" s="231"/>
      <c r="BB23" s="231"/>
      <c r="CO23" s="293"/>
      <c r="CQ23" s="295"/>
    </row>
    <row r="24" s="196" customFormat="1" ht="14.4" customHeight="1" spans="2:95">
      <c r="B24" s="202"/>
      <c r="C24" s="218"/>
      <c r="D24" s="219"/>
      <c r="E24" s="219"/>
      <c r="F24" s="219"/>
      <c r="G24" s="219"/>
      <c r="H24" s="219"/>
      <c r="I24" s="219"/>
      <c r="J24" s="219"/>
      <c r="K24" s="219"/>
      <c r="L24" s="219"/>
      <c r="M24" s="219"/>
      <c r="N24" s="233"/>
      <c r="O24" s="231"/>
      <c r="P24" s="231"/>
      <c r="Q24" s="231"/>
      <c r="R24" s="238"/>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47"/>
      <c r="AZ24" s="231"/>
      <c r="BA24" s="231"/>
      <c r="BB24" s="231"/>
      <c r="CO24" s="293"/>
      <c r="CQ24" s="295"/>
    </row>
    <row r="25" s="196" customFormat="1" spans="2:95">
      <c r="B25" s="202"/>
      <c r="C25" s="218"/>
      <c r="D25" s="219"/>
      <c r="E25" s="219"/>
      <c r="F25" s="219"/>
      <c r="G25" s="219"/>
      <c r="H25" s="219"/>
      <c r="I25" s="219"/>
      <c r="J25" s="219"/>
      <c r="K25" s="219"/>
      <c r="L25" s="219"/>
      <c r="M25" s="219"/>
      <c r="N25" s="233"/>
      <c r="O25" s="231"/>
      <c r="P25" s="231"/>
      <c r="Q25" s="231"/>
      <c r="R25" s="238"/>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47"/>
      <c r="AZ25" s="231"/>
      <c r="BA25" s="231"/>
      <c r="BB25" s="231"/>
      <c r="CO25" s="293"/>
      <c r="CQ25" s="295"/>
    </row>
    <row r="26" s="196" customFormat="1" ht="14.4" customHeight="1" spans="2:95">
      <c r="B26" s="202"/>
      <c r="C26" s="218"/>
      <c r="D26" s="219"/>
      <c r="E26" s="219"/>
      <c r="F26" s="219"/>
      <c r="G26" s="219"/>
      <c r="H26" s="219"/>
      <c r="I26" s="219"/>
      <c r="J26" s="219"/>
      <c r="K26" s="219"/>
      <c r="L26" s="219"/>
      <c r="M26" s="219"/>
      <c r="N26" s="233"/>
      <c r="O26" s="231"/>
      <c r="P26" s="231"/>
      <c r="Q26" s="231"/>
      <c r="R26" s="238"/>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47"/>
      <c r="AZ26" s="231"/>
      <c r="BA26" s="231"/>
      <c r="BB26" s="231"/>
      <c r="CO26" s="293"/>
      <c r="CQ26" s="295"/>
    </row>
    <row r="27" s="196" customFormat="1" ht="14.25" spans="2:95">
      <c r="B27" s="202"/>
      <c r="C27" s="218"/>
      <c r="D27" s="219"/>
      <c r="E27" s="219"/>
      <c r="F27" s="219"/>
      <c r="G27" s="219"/>
      <c r="H27" s="219"/>
      <c r="I27" s="219"/>
      <c r="J27" s="219"/>
      <c r="K27" s="219"/>
      <c r="L27" s="219"/>
      <c r="M27" s="219"/>
      <c r="N27" s="233"/>
      <c r="O27" s="231"/>
      <c r="P27" s="231"/>
      <c r="Q27" s="231"/>
      <c r="R27" s="238"/>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7"/>
      <c r="AZ27" s="231"/>
      <c r="BA27" s="231"/>
      <c r="BB27" s="231"/>
      <c r="CO27" s="293"/>
      <c r="CQ27" s="295"/>
    </row>
    <row r="28" s="196" customFormat="1" ht="15" customHeight="1" spans="2:95">
      <c r="B28" s="202"/>
      <c r="C28" s="218"/>
      <c r="D28" s="219"/>
      <c r="E28" s="219"/>
      <c r="F28" s="219"/>
      <c r="G28" s="219"/>
      <c r="H28" s="219"/>
      <c r="I28" s="219"/>
      <c r="J28" s="219"/>
      <c r="K28" s="219"/>
      <c r="L28" s="219"/>
      <c r="M28" s="219"/>
      <c r="N28" s="233"/>
      <c r="O28" s="231"/>
      <c r="P28" s="231"/>
      <c r="Q28" s="231"/>
      <c r="R28" s="238"/>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7"/>
      <c r="AZ28" s="231"/>
      <c r="BA28" s="231"/>
      <c r="BB28" s="231"/>
      <c r="BM28" s="276" t="s">
        <v>12</v>
      </c>
      <c r="BN28" s="277"/>
      <c r="BO28" s="277"/>
      <c r="BP28" s="277"/>
      <c r="BQ28" s="277"/>
      <c r="BR28" s="277"/>
      <c r="BS28" s="277"/>
      <c r="BT28" s="277"/>
      <c r="BU28" s="277"/>
      <c r="BV28" s="277"/>
      <c r="BW28" s="277"/>
      <c r="BX28" s="277"/>
      <c r="BY28" s="277"/>
      <c r="BZ28" s="280"/>
      <c r="CA28" s="276" t="s">
        <v>13</v>
      </c>
      <c r="CB28" s="277"/>
      <c r="CC28" s="277"/>
      <c r="CD28" s="277"/>
      <c r="CE28" s="277"/>
      <c r="CF28" s="277"/>
      <c r="CG28" s="277"/>
      <c r="CH28" s="277"/>
      <c r="CI28" s="277"/>
      <c r="CJ28" s="277"/>
      <c r="CK28" s="277"/>
      <c r="CL28" s="277"/>
      <c r="CM28" s="277"/>
      <c r="CN28" s="280"/>
      <c r="CO28" s="293"/>
      <c r="CQ28" s="295"/>
    </row>
    <row r="29" s="196" customFormat="1" ht="14.25" spans="2:95">
      <c r="B29" s="202"/>
      <c r="C29" s="218"/>
      <c r="D29" s="219"/>
      <c r="E29" s="219"/>
      <c r="F29" s="219"/>
      <c r="G29" s="219"/>
      <c r="H29" s="219"/>
      <c r="I29" s="219"/>
      <c r="J29" s="219"/>
      <c r="K29" s="219"/>
      <c r="L29" s="219"/>
      <c r="M29" s="219"/>
      <c r="N29" s="233"/>
      <c r="O29" s="231"/>
      <c r="P29" s="231"/>
      <c r="Q29" s="231"/>
      <c r="R29" s="238"/>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7"/>
      <c r="AZ29" s="231"/>
      <c r="BA29" s="231"/>
      <c r="BB29" s="231"/>
      <c r="BM29" s="278"/>
      <c r="BN29" s="279"/>
      <c r="BO29" s="279"/>
      <c r="BP29" s="279"/>
      <c r="BQ29" s="279"/>
      <c r="BR29" s="279"/>
      <c r="BS29" s="279"/>
      <c r="BT29" s="279"/>
      <c r="BU29" s="279"/>
      <c r="BV29" s="279"/>
      <c r="BW29" s="279"/>
      <c r="BX29" s="279"/>
      <c r="BY29" s="279"/>
      <c r="BZ29" s="284"/>
      <c r="CA29" s="278"/>
      <c r="CB29" s="279"/>
      <c r="CC29" s="279"/>
      <c r="CD29" s="279"/>
      <c r="CE29" s="279"/>
      <c r="CF29" s="279"/>
      <c r="CG29" s="279"/>
      <c r="CH29" s="279"/>
      <c r="CI29" s="279"/>
      <c r="CJ29" s="279"/>
      <c r="CK29" s="279"/>
      <c r="CL29" s="279"/>
      <c r="CM29" s="279"/>
      <c r="CN29" s="284"/>
      <c r="CO29" s="293"/>
      <c r="CQ29" s="295"/>
    </row>
    <row r="30" s="196" customFormat="1" ht="15" customHeight="1" spans="2:95">
      <c r="B30" s="202"/>
      <c r="C30" s="218"/>
      <c r="D30" s="219"/>
      <c r="E30" s="219"/>
      <c r="F30" s="219"/>
      <c r="G30" s="219"/>
      <c r="H30" s="219"/>
      <c r="I30" s="219"/>
      <c r="J30" s="219"/>
      <c r="K30" s="219"/>
      <c r="L30" s="219"/>
      <c r="M30" s="219"/>
      <c r="N30" s="233"/>
      <c r="O30" s="231"/>
      <c r="P30" s="231"/>
      <c r="Q30" s="231"/>
      <c r="R30" s="238"/>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7"/>
      <c r="AZ30" s="231"/>
      <c r="BA30" s="231"/>
      <c r="BB30" s="231"/>
      <c r="BC30" s="248" t="s">
        <v>14</v>
      </c>
      <c r="BD30" s="249"/>
      <c r="BE30" s="249"/>
      <c r="BF30" s="249"/>
      <c r="BG30" s="249"/>
      <c r="BH30" s="249"/>
      <c r="BI30" s="249"/>
      <c r="BJ30" s="249"/>
      <c r="BK30" s="249"/>
      <c r="BL30" s="268"/>
      <c r="BM30" s="276" t="s">
        <v>15</v>
      </c>
      <c r="BN30" s="277"/>
      <c r="BO30" s="277"/>
      <c r="BP30" s="277"/>
      <c r="BQ30" s="277"/>
      <c r="BR30" s="277"/>
      <c r="BS30" s="280"/>
      <c r="BT30" s="276" t="s">
        <v>16</v>
      </c>
      <c r="BU30" s="277"/>
      <c r="BV30" s="277"/>
      <c r="BW30" s="277"/>
      <c r="BX30" s="277"/>
      <c r="BY30" s="277"/>
      <c r="BZ30" s="280"/>
      <c r="CA30" s="276" t="s">
        <v>15</v>
      </c>
      <c r="CB30" s="277"/>
      <c r="CC30" s="277"/>
      <c r="CD30" s="277"/>
      <c r="CE30" s="277"/>
      <c r="CF30" s="277"/>
      <c r="CG30" s="280"/>
      <c r="CH30" s="276" t="s">
        <v>16</v>
      </c>
      <c r="CI30" s="277"/>
      <c r="CJ30" s="277"/>
      <c r="CK30" s="277"/>
      <c r="CL30" s="277"/>
      <c r="CM30" s="277"/>
      <c r="CN30" s="280"/>
      <c r="CO30" s="293"/>
      <c r="CQ30" s="295"/>
    </row>
    <row r="31" s="196" customFormat="1" ht="15" customHeight="1" spans="2:95">
      <c r="B31" s="202"/>
      <c r="C31" s="218"/>
      <c r="D31" s="219"/>
      <c r="E31" s="219"/>
      <c r="F31" s="219"/>
      <c r="G31" s="219"/>
      <c r="H31" s="219"/>
      <c r="I31" s="219"/>
      <c r="J31" s="219"/>
      <c r="K31" s="219"/>
      <c r="L31" s="219"/>
      <c r="M31" s="219"/>
      <c r="N31" s="233"/>
      <c r="O31" s="231"/>
      <c r="P31" s="231"/>
      <c r="Q31" s="231"/>
      <c r="R31" s="238"/>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7"/>
      <c r="AZ31" s="231"/>
      <c r="BA31" s="231"/>
      <c r="BB31" s="231"/>
      <c r="BC31" s="250"/>
      <c r="BD31" s="251"/>
      <c r="BE31" s="251"/>
      <c r="BF31" s="251"/>
      <c r="BG31" s="251"/>
      <c r="BH31" s="251"/>
      <c r="BI31" s="251"/>
      <c r="BJ31" s="251"/>
      <c r="BK31" s="251"/>
      <c r="BL31" s="269"/>
      <c r="BM31" s="281"/>
      <c r="BN31" s="282"/>
      <c r="BO31" s="282"/>
      <c r="BP31" s="282"/>
      <c r="BQ31" s="282"/>
      <c r="BR31" s="282"/>
      <c r="BS31" s="283"/>
      <c r="BT31" s="281"/>
      <c r="BU31" s="282"/>
      <c r="BV31" s="282"/>
      <c r="BW31" s="282"/>
      <c r="BX31" s="282"/>
      <c r="BY31" s="282"/>
      <c r="BZ31" s="283"/>
      <c r="CA31" s="281"/>
      <c r="CB31" s="282"/>
      <c r="CC31" s="282"/>
      <c r="CD31" s="282"/>
      <c r="CE31" s="282"/>
      <c r="CF31" s="282"/>
      <c r="CG31" s="283"/>
      <c r="CH31" s="281"/>
      <c r="CI31" s="282"/>
      <c r="CJ31" s="282"/>
      <c r="CK31" s="282"/>
      <c r="CL31" s="282"/>
      <c r="CM31" s="282"/>
      <c r="CN31" s="283"/>
      <c r="CO31" s="293"/>
      <c r="CQ31" s="295"/>
    </row>
    <row r="32" s="196" customFormat="1" ht="14.25" spans="2:95">
      <c r="B32" s="202"/>
      <c r="C32" s="218"/>
      <c r="D32" s="219"/>
      <c r="E32" s="219"/>
      <c r="F32" s="219"/>
      <c r="G32" s="219"/>
      <c r="H32" s="219"/>
      <c r="I32" s="219"/>
      <c r="J32" s="219"/>
      <c r="K32" s="219"/>
      <c r="L32" s="219"/>
      <c r="M32" s="219"/>
      <c r="N32" s="233"/>
      <c r="O32" s="231"/>
      <c r="P32" s="231"/>
      <c r="Q32" s="231"/>
      <c r="R32" s="238"/>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7"/>
      <c r="AZ32" s="231"/>
      <c r="BA32" s="231"/>
      <c r="BB32" s="231"/>
      <c r="BC32" s="252"/>
      <c r="BD32" s="253"/>
      <c r="BE32" s="253"/>
      <c r="BF32" s="253"/>
      <c r="BG32" s="253"/>
      <c r="BH32" s="253"/>
      <c r="BI32" s="253"/>
      <c r="BJ32" s="253"/>
      <c r="BK32" s="253"/>
      <c r="BL32" s="270"/>
      <c r="BM32" s="278"/>
      <c r="BN32" s="279"/>
      <c r="BO32" s="279"/>
      <c r="BP32" s="279"/>
      <c r="BQ32" s="279"/>
      <c r="BR32" s="279"/>
      <c r="BS32" s="284"/>
      <c r="BT32" s="278"/>
      <c r="BU32" s="279"/>
      <c r="BV32" s="279"/>
      <c r="BW32" s="279"/>
      <c r="BX32" s="279"/>
      <c r="BY32" s="279"/>
      <c r="BZ32" s="284"/>
      <c r="CA32" s="278"/>
      <c r="CB32" s="279"/>
      <c r="CC32" s="279"/>
      <c r="CD32" s="279"/>
      <c r="CE32" s="279"/>
      <c r="CF32" s="279"/>
      <c r="CG32" s="284"/>
      <c r="CH32" s="278"/>
      <c r="CI32" s="279"/>
      <c r="CJ32" s="279"/>
      <c r="CK32" s="279"/>
      <c r="CL32" s="279"/>
      <c r="CM32" s="279"/>
      <c r="CN32" s="284"/>
      <c r="CO32" s="293"/>
      <c r="CQ32" s="295"/>
    </row>
    <row r="33" s="196" customFormat="1" ht="15" customHeight="1" spans="2:95">
      <c r="B33" s="202"/>
      <c r="C33" s="218"/>
      <c r="D33" s="219"/>
      <c r="E33" s="219"/>
      <c r="F33" s="219"/>
      <c r="G33" s="219"/>
      <c r="H33" s="219"/>
      <c r="I33" s="219"/>
      <c r="J33" s="219"/>
      <c r="K33" s="219"/>
      <c r="L33" s="219"/>
      <c r="M33" s="219"/>
      <c r="N33" s="233"/>
      <c r="O33" s="231"/>
      <c r="P33" s="231"/>
      <c r="Q33" s="231"/>
      <c r="R33" s="238"/>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7"/>
      <c r="AZ33" s="231"/>
      <c r="BA33" s="231"/>
      <c r="BB33" s="231"/>
      <c r="BC33" s="254" t="s">
        <v>17</v>
      </c>
      <c r="BD33" s="255"/>
      <c r="BE33" s="255"/>
      <c r="BF33" s="255"/>
      <c r="BG33" s="255"/>
      <c r="BH33" s="255"/>
      <c r="BI33" s="255"/>
      <c r="BJ33" s="255"/>
      <c r="BK33" s="255"/>
      <c r="BL33" s="271"/>
      <c r="BM33" s="285" t="s">
        <v>18</v>
      </c>
      <c r="BN33" s="255"/>
      <c r="BO33" s="255"/>
      <c r="BP33" s="255"/>
      <c r="BQ33" s="255"/>
      <c r="BR33" s="255"/>
      <c r="BS33" s="271"/>
      <c r="BT33" s="285" t="s">
        <v>18</v>
      </c>
      <c r="BU33" s="255"/>
      <c r="BV33" s="255"/>
      <c r="BW33" s="255"/>
      <c r="BX33" s="255"/>
      <c r="BY33" s="255"/>
      <c r="BZ33" s="271"/>
      <c r="CA33" s="285" t="s">
        <v>19</v>
      </c>
      <c r="CB33" s="255"/>
      <c r="CC33" s="255"/>
      <c r="CD33" s="255"/>
      <c r="CE33" s="255"/>
      <c r="CF33" s="255"/>
      <c r="CG33" s="271"/>
      <c r="CH33" s="285" t="s">
        <v>19</v>
      </c>
      <c r="CI33" s="255"/>
      <c r="CJ33" s="255"/>
      <c r="CK33" s="255"/>
      <c r="CL33" s="255"/>
      <c r="CM33" s="255"/>
      <c r="CN33" s="271"/>
      <c r="CO33" s="293"/>
      <c r="CQ33" s="295"/>
    </row>
    <row r="34" s="196" customFormat="1" ht="14.25" spans="2:95">
      <c r="B34" s="202"/>
      <c r="C34" s="218"/>
      <c r="D34" s="219"/>
      <c r="E34" s="219"/>
      <c r="F34" s="219"/>
      <c r="G34" s="219"/>
      <c r="H34" s="219"/>
      <c r="I34" s="219"/>
      <c r="J34" s="219"/>
      <c r="K34" s="219"/>
      <c r="L34" s="219"/>
      <c r="M34" s="219"/>
      <c r="N34" s="233"/>
      <c r="O34" s="231"/>
      <c r="P34" s="231"/>
      <c r="Q34" s="231"/>
      <c r="R34" s="238"/>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7"/>
      <c r="AZ34" s="231"/>
      <c r="BA34" s="231"/>
      <c r="BB34" s="231"/>
      <c r="BC34" s="256"/>
      <c r="BD34" s="257"/>
      <c r="BE34" s="257"/>
      <c r="BF34" s="257"/>
      <c r="BG34" s="257"/>
      <c r="BH34" s="257"/>
      <c r="BI34" s="257"/>
      <c r="BJ34" s="257"/>
      <c r="BK34" s="257"/>
      <c r="BL34" s="272"/>
      <c r="BM34" s="286"/>
      <c r="BN34" s="287"/>
      <c r="BO34" s="287"/>
      <c r="BP34" s="287"/>
      <c r="BQ34" s="287"/>
      <c r="BR34" s="287"/>
      <c r="BS34" s="288"/>
      <c r="BT34" s="286"/>
      <c r="BU34" s="287"/>
      <c r="BV34" s="287"/>
      <c r="BW34" s="287"/>
      <c r="BX34" s="287"/>
      <c r="BY34" s="287"/>
      <c r="BZ34" s="288"/>
      <c r="CA34" s="286"/>
      <c r="CB34" s="287"/>
      <c r="CC34" s="287"/>
      <c r="CD34" s="287"/>
      <c r="CE34" s="287"/>
      <c r="CF34" s="287"/>
      <c r="CG34" s="288"/>
      <c r="CH34" s="286"/>
      <c r="CI34" s="287"/>
      <c r="CJ34" s="287"/>
      <c r="CK34" s="287"/>
      <c r="CL34" s="287"/>
      <c r="CM34" s="287"/>
      <c r="CN34" s="288"/>
      <c r="CO34" s="293"/>
      <c r="CQ34" s="295"/>
    </row>
    <row r="35" s="196" customFormat="1" ht="15" customHeight="1" spans="2:95">
      <c r="B35" s="202"/>
      <c r="C35" s="218"/>
      <c r="D35" s="219"/>
      <c r="E35" s="219"/>
      <c r="F35" s="219"/>
      <c r="G35" s="219"/>
      <c r="H35" s="219"/>
      <c r="I35" s="219"/>
      <c r="J35" s="219"/>
      <c r="K35" s="219"/>
      <c r="L35" s="219"/>
      <c r="M35" s="219"/>
      <c r="N35" s="233"/>
      <c r="O35" s="231"/>
      <c r="P35" s="231"/>
      <c r="Q35" s="231"/>
      <c r="R35" s="238"/>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47"/>
      <c r="AZ35" s="231"/>
      <c r="BA35" s="231"/>
      <c r="BB35" s="231"/>
      <c r="BC35" s="254" t="s">
        <v>20</v>
      </c>
      <c r="BD35" s="255"/>
      <c r="BE35" s="255"/>
      <c r="BF35" s="255"/>
      <c r="BG35" s="255"/>
      <c r="BH35" s="255"/>
      <c r="BI35" s="255"/>
      <c r="BJ35" s="255"/>
      <c r="BK35" s="255"/>
      <c r="BL35" s="271"/>
      <c r="BM35" s="285" t="s">
        <v>21</v>
      </c>
      <c r="BN35" s="255"/>
      <c r="BO35" s="255"/>
      <c r="BP35" s="255"/>
      <c r="BQ35" s="255"/>
      <c r="BR35" s="255"/>
      <c r="BS35" s="271"/>
      <c r="BT35" s="285" t="s">
        <v>19</v>
      </c>
      <c r="BU35" s="255"/>
      <c r="BV35" s="255"/>
      <c r="BW35" s="255"/>
      <c r="BX35" s="255"/>
      <c r="BY35" s="255"/>
      <c r="BZ35" s="271"/>
      <c r="CA35" s="285" t="s">
        <v>22</v>
      </c>
      <c r="CB35" s="255"/>
      <c r="CC35" s="255"/>
      <c r="CD35" s="255"/>
      <c r="CE35" s="255"/>
      <c r="CF35" s="255"/>
      <c r="CG35" s="271"/>
      <c r="CH35" s="285" t="s">
        <v>21</v>
      </c>
      <c r="CI35" s="255"/>
      <c r="CJ35" s="255"/>
      <c r="CK35" s="255"/>
      <c r="CL35" s="255"/>
      <c r="CM35" s="255"/>
      <c r="CN35" s="271"/>
      <c r="CO35" s="293"/>
      <c r="CQ35" s="295"/>
    </row>
    <row r="36" s="196" customFormat="1" ht="14.25" spans="2:95">
      <c r="B36" s="202"/>
      <c r="C36" s="218"/>
      <c r="D36" s="219"/>
      <c r="E36" s="219"/>
      <c r="F36" s="219"/>
      <c r="G36" s="219"/>
      <c r="H36" s="219"/>
      <c r="I36" s="219"/>
      <c r="J36" s="219"/>
      <c r="K36" s="219"/>
      <c r="L36" s="219"/>
      <c r="M36" s="219"/>
      <c r="N36" s="233"/>
      <c r="O36" s="231"/>
      <c r="P36" s="231"/>
      <c r="Q36" s="231"/>
      <c r="R36" s="238"/>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47"/>
      <c r="AZ36" s="231"/>
      <c r="BA36" s="231"/>
      <c r="BB36" s="231"/>
      <c r="BC36" s="256"/>
      <c r="BD36" s="257"/>
      <c r="BE36" s="257"/>
      <c r="BF36" s="257"/>
      <c r="BG36" s="257"/>
      <c r="BH36" s="257"/>
      <c r="BI36" s="257"/>
      <c r="BJ36" s="257"/>
      <c r="BK36" s="257"/>
      <c r="BL36" s="272"/>
      <c r="BM36" s="286"/>
      <c r="BN36" s="287"/>
      <c r="BO36" s="287"/>
      <c r="BP36" s="287"/>
      <c r="BQ36" s="287"/>
      <c r="BR36" s="287"/>
      <c r="BS36" s="288"/>
      <c r="BT36" s="286"/>
      <c r="BU36" s="287"/>
      <c r="BV36" s="287"/>
      <c r="BW36" s="287"/>
      <c r="BX36" s="287"/>
      <c r="BY36" s="287"/>
      <c r="BZ36" s="288"/>
      <c r="CA36" s="286"/>
      <c r="CB36" s="287"/>
      <c r="CC36" s="287"/>
      <c r="CD36" s="287"/>
      <c r="CE36" s="287"/>
      <c r="CF36" s="287"/>
      <c r="CG36" s="288"/>
      <c r="CH36" s="286"/>
      <c r="CI36" s="287"/>
      <c r="CJ36" s="287"/>
      <c r="CK36" s="287"/>
      <c r="CL36" s="287"/>
      <c r="CM36" s="287"/>
      <c r="CN36" s="288"/>
      <c r="CO36" s="293"/>
      <c r="CQ36" s="295"/>
    </row>
    <row r="37" s="196" customFormat="1" ht="15" customHeight="1" spans="2:95">
      <c r="B37" s="202"/>
      <c r="C37" s="218"/>
      <c r="D37" s="219"/>
      <c r="E37" s="219"/>
      <c r="F37" s="219"/>
      <c r="G37" s="219"/>
      <c r="H37" s="219"/>
      <c r="I37" s="219"/>
      <c r="J37" s="219"/>
      <c r="K37" s="219"/>
      <c r="L37" s="219"/>
      <c r="M37" s="219"/>
      <c r="N37" s="233"/>
      <c r="O37" s="231"/>
      <c r="P37" s="231"/>
      <c r="Q37" s="231"/>
      <c r="R37" s="238"/>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47"/>
      <c r="AZ37" s="231"/>
      <c r="BA37" s="231"/>
      <c r="BB37" s="231"/>
      <c r="BC37" s="258" t="s">
        <v>23</v>
      </c>
      <c r="BD37" s="259"/>
      <c r="BE37" s="259"/>
      <c r="BF37" s="259"/>
      <c r="BG37" s="259"/>
      <c r="BH37" s="259"/>
      <c r="BI37" s="259"/>
      <c r="BJ37" s="259"/>
      <c r="BK37" s="259"/>
      <c r="BL37" s="273"/>
      <c r="BM37" s="258" t="s">
        <v>24</v>
      </c>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73"/>
      <c r="CO37" s="293"/>
      <c r="CQ37" s="295"/>
    </row>
    <row r="38" s="196" customFormat="1" spans="2:95">
      <c r="B38" s="202"/>
      <c r="C38" s="218"/>
      <c r="D38" s="219"/>
      <c r="E38" s="219"/>
      <c r="F38" s="219"/>
      <c r="G38" s="219"/>
      <c r="H38" s="219"/>
      <c r="I38" s="219"/>
      <c r="J38" s="219"/>
      <c r="K38" s="219"/>
      <c r="L38" s="219"/>
      <c r="M38" s="219"/>
      <c r="N38" s="233"/>
      <c r="O38" s="231"/>
      <c r="P38" s="231"/>
      <c r="Q38" s="231"/>
      <c r="R38" s="238"/>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7"/>
      <c r="AZ38" s="231"/>
      <c r="BA38" s="231"/>
      <c r="BB38" s="231"/>
      <c r="BC38" s="260"/>
      <c r="BD38" s="261"/>
      <c r="BE38" s="261"/>
      <c r="BF38" s="261"/>
      <c r="BG38" s="261"/>
      <c r="BH38" s="261"/>
      <c r="BI38" s="261"/>
      <c r="BJ38" s="261"/>
      <c r="BK38" s="261"/>
      <c r="BL38" s="274"/>
      <c r="BM38" s="260"/>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74"/>
      <c r="CO38" s="293"/>
      <c r="CQ38" s="295"/>
    </row>
    <row r="39" s="196" customFormat="1" ht="14.25" spans="2:95">
      <c r="B39" s="202"/>
      <c r="C39" s="218"/>
      <c r="D39" s="219"/>
      <c r="E39" s="219"/>
      <c r="F39" s="219"/>
      <c r="G39" s="219"/>
      <c r="H39" s="219"/>
      <c r="I39" s="219"/>
      <c r="J39" s="219"/>
      <c r="K39" s="219"/>
      <c r="L39" s="219"/>
      <c r="M39" s="219"/>
      <c r="N39" s="233"/>
      <c r="O39" s="231"/>
      <c r="P39" s="231"/>
      <c r="Q39" s="231"/>
      <c r="R39" s="238"/>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47"/>
      <c r="AZ39" s="231"/>
      <c r="BA39" s="231"/>
      <c r="BB39" s="231"/>
      <c r="BC39" s="262"/>
      <c r="BD39" s="263"/>
      <c r="BE39" s="263"/>
      <c r="BF39" s="263"/>
      <c r="BG39" s="263"/>
      <c r="BH39" s="263"/>
      <c r="BI39" s="263"/>
      <c r="BJ39" s="263"/>
      <c r="BK39" s="263"/>
      <c r="BL39" s="275"/>
      <c r="BM39" s="262"/>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75"/>
      <c r="CO39" s="293"/>
      <c r="CQ39" s="295"/>
    </row>
    <row r="40" s="196" customFormat="1" spans="2:95">
      <c r="B40" s="202"/>
      <c r="C40" s="218"/>
      <c r="D40" s="219"/>
      <c r="E40" s="219"/>
      <c r="F40" s="219"/>
      <c r="G40" s="219"/>
      <c r="H40" s="219"/>
      <c r="I40" s="219"/>
      <c r="J40" s="219"/>
      <c r="K40" s="219"/>
      <c r="L40" s="219"/>
      <c r="M40" s="219"/>
      <c r="N40" s="233"/>
      <c r="O40" s="231"/>
      <c r="P40" s="231"/>
      <c r="Q40" s="231"/>
      <c r="R40" s="238"/>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7"/>
      <c r="AZ40" s="231"/>
      <c r="BA40" s="231"/>
      <c r="BB40" s="231"/>
      <c r="BC40" s="264" t="s">
        <v>25</v>
      </c>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O40" s="293"/>
      <c r="CQ40" s="295"/>
    </row>
    <row r="41" s="196" customFormat="1" spans="2:95">
      <c r="B41" s="202"/>
      <c r="C41" s="218"/>
      <c r="D41" s="219"/>
      <c r="E41" s="219"/>
      <c r="F41" s="219"/>
      <c r="G41" s="219"/>
      <c r="H41" s="219"/>
      <c r="I41" s="219"/>
      <c r="J41" s="219"/>
      <c r="K41" s="219"/>
      <c r="L41" s="219"/>
      <c r="M41" s="219"/>
      <c r="N41" s="233"/>
      <c r="O41" s="231"/>
      <c r="P41" s="231"/>
      <c r="Q41" s="231"/>
      <c r="R41" s="238"/>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47"/>
      <c r="AZ41" s="231"/>
      <c r="BA41" s="231"/>
      <c r="BB41" s="231"/>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O41" s="293"/>
      <c r="CQ41" s="295"/>
    </row>
    <row r="42" s="196" customFormat="1" ht="15" customHeight="1" spans="2:95">
      <c r="B42" s="202"/>
      <c r="C42" s="218"/>
      <c r="D42" s="219"/>
      <c r="E42" s="219"/>
      <c r="F42" s="219"/>
      <c r="G42" s="219"/>
      <c r="H42" s="219"/>
      <c r="I42" s="219"/>
      <c r="J42" s="219"/>
      <c r="K42" s="219"/>
      <c r="L42" s="219"/>
      <c r="M42" s="219"/>
      <c r="N42" s="233"/>
      <c r="O42" s="231"/>
      <c r="P42" s="231"/>
      <c r="Q42" s="231"/>
      <c r="R42" s="238"/>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47"/>
      <c r="AZ42" s="231"/>
      <c r="BA42" s="231"/>
      <c r="BB42" s="231"/>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O42" s="293"/>
      <c r="CQ42" s="295"/>
    </row>
    <row r="43" s="196" customFormat="1" spans="2:95">
      <c r="B43" s="202"/>
      <c r="C43" s="218"/>
      <c r="D43" s="219"/>
      <c r="E43" s="219"/>
      <c r="F43" s="219"/>
      <c r="G43" s="219"/>
      <c r="H43" s="219"/>
      <c r="I43" s="219"/>
      <c r="J43" s="219"/>
      <c r="K43" s="219"/>
      <c r="L43" s="219"/>
      <c r="M43" s="219"/>
      <c r="N43" s="233"/>
      <c r="O43" s="231"/>
      <c r="P43" s="231"/>
      <c r="Q43" s="231"/>
      <c r="R43" s="238"/>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47"/>
      <c r="AZ43" s="231"/>
      <c r="BA43" s="231"/>
      <c r="BB43" s="231"/>
      <c r="CO43" s="293"/>
      <c r="CQ43" s="295"/>
    </row>
    <row r="44" s="196" customFormat="1" spans="2:95">
      <c r="B44" s="202"/>
      <c r="C44" s="218"/>
      <c r="D44" s="219"/>
      <c r="E44" s="219"/>
      <c r="F44" s="219"/>
      <c r="G44" s="219"/>
      <c r="H44" s="219"/>
      <c r="I44" s="219"/>
      <c r="J44" s="219"/>
      <c r="K44" s="219"/>
      <c r="L44" s="219"/>
      <c r="M44" s="219"/>
      <c r="N44" s="233"/>
      <c r="O44" s="231"/>
      <c r="P44" s="231"/>
      <c r="Q44" s="231"/>
      <c r="R44" s="238"/>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47"/>
      <c r="AZ44" s="231"/>
      <c r="BA44" s="231"/>
      <c r="BB44" s="231"/>
      <c r="CO44" s="293"/>
      <c r="CQ44" s="295"/>
    </row>
    <row r="45" s="196" customFormat="1" spans="2:95">
      <c r="B45" s="202"/>
      <c r="C45" s="218"/>
      <c r="D45" s="219"/>
      <c r="E45" s="219"/>
      <c r="F45" s="219"/>
      <c r="G45" s="219"/>
      <c r="H45" s="219"/>
      <c r="I45" s="219"/>
      <c r="J45" s="219"/>
      <c r="K45" s="219"/>
      <c r="L45" s="219"/>
      <c r="M45" s="219"/>
      <c r="N45" s="233"/>
      <c r="O45" s="231"/>
      <c r="P45" s="231"/>
      <c r="Q45" s="231"/>
      <c r="R45" s="238"/>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47"/>
      <c r="AZ45" s="231"/>
      <c r="BA45" s="231"/>
      <c r="BB45" s="231"/>
      <c r="CO45" s="293"/>
      <c r="CQ45" s="295"/>
    </row>
    <row r="46" s="196" customFormat="1" spans="2:95">
      <c r="B46" s="202"/>
      <c r="C46" s="218"/>
      <c r="D46" s="219"/>
      <c r="E46" s="219"/>
      <c r="F46" s="219"/>
      <c r="G46" s="219"/>
      <c r="H46" s="219"/>
      <c r="I46" s="219"/>
      <c r="J46" s="219"/>
      <c r="K46" s="219"/>
      <c r="L46" s="219"/>
      <c r="M46" s="219"/>
      <c r="N46" s="233"/>
      <c r="O46" s="231"/>
      <c r="P46" s="231"/>
      <c r="Q46" s="231"/>
      <c r="R46" s="238"/>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47"/>
      <c r="AZ46" s="231"/>
      <c r="BA46" s="231"/>
      <c r="BB46" s="231"/>
      <c r="CO46" s="293"/>
      <c r="CQ46" s="295"/>
    </row>
    <row r="47" s="196" customFormat="1" spans="2:95">
      <c r="B47" s="202"/>
      <c r="C47" s="218"/>
      <c r="D47" s="219"/>
      <c r="E47" s="219"/>
      <c r="F47" s="219"/>
      <c r="G47" s="219"/>
      <c r="H47" s="219"/>
      <c r="I47" s="219"/>
      <c r="J47" s="219"/>
      <c r="K47" s="219"/>
      <c r="L47" s="219"/>
      <c r="M47" s="219"/>
      <c r="N47" s="233"/>
      <c r="O47" s="231"/>
      <c r="P47" s="231"/>
      <c r="Q47" s="231"/>
      <c r="R47" s="238"/>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47"/>
      <c r="AZ47" s="231"/>
      <c r="BA47" s="231"/>
      <c r="BB47" s="231"/>
      <c r="CO47" s="293"/>
      <c r="CQ47" s="295"/>
    </row>
    <row r="48" s="196" customFormat="1" spans="2:95">
      <c r="B48" s="202"/>
      <c r="C48" s="218"/>
      <c r="D48" s="219"/>
      <c r="E48" s="219"/>
      <c r="F48" s="219"/>
      <c r="G48" s="219"/>
      <c r="H48" s="219"/>
      <c r="I48" s="219"/>
      <c r="J48" s="219"/>
      <c r="K48" s="219"/>
      <c r="L48" s="219"/>
      <c r="M48" s="219"/>
      <c r="N48" s="233"/>
      <c r="O48" s="231"/>
      <c r="P48" s="231"/>
      <c r="Q48" s="231"/>
      <c r="R48" s="238"/>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47"/>
      <c r="AZ48" s="231"/>
      <c r="BA48" s="231"/>
      <c r="BB48" s="231"/>
      <c r="CO48" s="293"/>
      <c r="CQ48" s="295"/>
    </row>
    <row r="49" s="196" customFormat="1" ht="14.25" spans="2:95">
      <c r="B49" s="220"/>
      <c r="C49" s="221"/>
      <c r="D49" s="222"/>
      <c r="E49" s="222"/>
      <c r="F49" s="222"/>
      <c r="G49" s="222"/>
      <c r="H49" s="222"/>
      <c r="I49" s="222"/>
      <c r="J49" s="222"/>
      <c r="K49" s="222"/>
      <c r="L49" s="222"/>
      <c r="M49" s="222"/>
      <c r="N49" s="234"/>
      <c r="O49" s="231"/>
      <c r="P49" s="231"/>
      <c r="Q49" s="231"/>
      <c r="R49" s="240"/>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67"/>
      <c r="AZ49" s="231"/>
      <c r="BA49" s="231"/>
      <c r="BB49" s="231"/>
      <c r="CO49" s="293"/>
      <c r="CQ49" s="296"/>
    </row>
    <row r="50" s="196" customFormat="1" ht="14.4" customHeight="1" spans="2:95">
      <c r="B50" s="220"/>
      <c r="C50" s="223"/>
      <c r="D50" s="223"/>
      <c r="E50" s="223"/>
      <c r="F50" s="223"/>
      <c r="G50" s="223"/>
      <c r="H50" s="223"/>
      <c r="I50" s="223"/>
      <c r="J50" s="223"/>
      <c r="K50" s="223"/>
      <c r="L50" s="223"/>
      <c r="M50" s="223"/>
      <c r="N50" s="223"/>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44"/>
      <c r="AO50" s="244"/>
      <c r="AP50" s="244"/>
      <c r="AQ50" s="244"/>
      <c r="AR50" s="244"/>
      <c r="AS50" s="244"/>
      <c r="AT50" s="244"/>
      <c r="AU50" s="231"/>
      <c r="AV50" s="231"/>
      <c r="AW50" s="231"/>
      <c r="AX50" s="231"/>
      <c r="AY50" s="231"/>
      <c r="AZ50" s="231"/>
      <c r="BA50" s="231"/>
      <c r="BB50" s="231"/>
      <c r="CO50" s="293"/>
      <c r="CQ50" s="296"/>
    </row>
    <row r="51" s="196" customFormat="1" ht="18.65" customHeight="1" spans="2:95">
      <c r="B51" s="224"/>
      <c r="C51" s="216" t="s">
        <v>26</v>
      </c>
      <c r="D51" s="217"/>
      <c r="E51" s="217"/>
      <c r="F51" s="217"/>
      <c r="G51" s="217"/>
      <c r="H51" s="217"/>
      <c r="I51" s="217"/>
      <c r="J51" s="217"/>
      <c r="K51" s="217"/>
      <c r="L51" s="217"/>
      <c r="M51" s="217"/>
      <c r="N51" s="232"/>
      <c r="O51" s="231"/>
      <c r="P51" s="231"/>
      <c r="Q51" s="231"/>
      <c r="R51" s="236" t="s">
        <v>27</v>
      </c>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46"/>
      <c r="AZ51" s="231"/>
      <c r="BA51" s="231"/>
      <c r="BB51" s="231"/>
      <c r="CO51" s="293"/>
      <c r="CQ51" s="297"/>
    </row>
    <row r="52" s="196" customFormat="1" ht="14.4" customHeight="1" spans="2:95">
      <c r="B52" s="224"/>
      <c r="C52" s="218"/>
      <c r="D52" s="219"/>
      <c r="E52" s="219"/>
      <c r="F52" s="219"/>
      <c r="G52" s="219"/>
      <c r="H52" s="219"/>
      <c r="I52" s="219"/>
      <c r="J52" s="219"/>
      <c r="K52" s="219"/>
      <c r="L52" s="219"/>
      <c r="M52" s="219"/>
      <c r="N52" s="233"/>
      <c r="O52" s="231"/>
      <c r="P52" s="231"/>
      <c r="Q52" s="231"/>
      <c r="R52" s="238"/>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47"/>
      <c r="AZ52" s="231"/>
      <c r="BA52" s="231"/>
      <c r="BB52" s="231"/>
      <c r="CO52" s="293"/>
      <c r="CQ52" s="297"/>
    </row>
    <row r="53" s="196" customFormat="1" ht="14.4" customHeight="1" spans="2:95">
      <c r="B53" s="224"/>
      <c r="C53" s="218"/>
      <c r="D53" s="219"/>
      <c r="E53" s="219"/>
      <c r="F53" s="219"/>
      <c r="G53" s="219"/>
      <c r="H53" s="219"/>
      <c r="I53" s="219"/>
      <c r="J53" s="219"/>
      <c r="K53" s="219"/>
      <c r="L53" s="219"/>
      <c r="M53" s="219"/>
      <c r="N53" s="233"/>
      <c r="O53" s="231"/>
      <c r="P53" s="231"/>
      <c r="Q53" s="231"/>
      <c r="R53" s="238"/>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47"/>
      <c r="AZ53" s="231"/>
      <c r="BA53" s="231"/>
      <c r="BB53" s="231"/>
      <c r="CO53" s="293"/>
      <c r="CQ53" s="297"/>
    </row>
    <row r="54" s="196" customFormat="1" ht="14.4" customHeight="1" spans="2:95">
      <c r="B54" s="224"/>
      <c r="C54" s="218"/>
      <c r="D54" s="219"/>
      <c r="E54" s="219"/>
      <c r="F54" s="219"/>
      <c r="G54" s="219"/>
      <c r="H54" s="219"/>
      <c r="I54" s="219"/>
      <c r="J54" s="219"/>
      <c r="K54" s="219"/>
      <c r="L54" s="219"/>
      <c r="M54" s="219"/>
      <c r="N54" s="233"/>
      <c r="O54" s="231"/>
      <c r="P54" s="231"/>
      <c r="Q54" s="231"/>
      <c r="R54" s="238"/>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47"/>
      <c r="AZ54" s="231"/>
      <c r="BA54" s="231"/>
      <c r="BB54" s="231"/>
      <c r="CO54" s="293"/>
      <c r="CQ54" s="297"/>
    </row>
    <row r="55" s="196" customFormat="1" ht="14.4" customHeight="1" spans="2:95">
      <c r="B55" s="224"/>
      <c r="C55" s="218"/>
      <c r="D55" s="219"/>
      <c r="E55" s="219"/>
      <c r="F55" s="219"/>
      <c r="G55" s="219"/>
      <c r="H55" s="219"/>
      <c r="I55" s="219"/>
      <c r="J55" s="219"/>
      <c r="K55" s="219"/>
      <c r="L55" s="219"/>
      <c r="M55" s="219"/>
      <c r="N55" s="233"/>
      <c r="O55" s="231"/>
      <c r="P55" s="231"/>
      <c r="Q55" s="231"/>
      <c r="R55" s="238"/>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47"/>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44"/>
      <c r="CM55" s="231"/>
      <c r="CN55" s="231"/>
      <c r="CO55" s="293"/>
      <c r="CQ55" s="297"/>
    </row>
    <row r="56" s="196" customFormat="1" ht="14.4" customHeight="1" spans="2:95">
      <c r="B56" s="224"/>
      <c r="C56" s="218"/>
      <c r="D56" s="219"/>
      <c r="E56" s="219"/>
      <c r="F56" s="219"/>
      <c r="G56" s="219"/>
      <c r="H56" s="219"/>
      <c r="I56" s="219"/>
      <c r="J56" s="219"/>
      <c r="K56" s="219"/>
      <c r="L56" s="219"/>
      <c r="M56" s="219"/>
      <c r="N56" s="233"/>
      <c r="O56" s="231"/>
      <c r="P56" s="231"/>
      <c r="Q56" s="231"/>
      <c r="R56" s="238"/>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47"/>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44"/>
      <c r="CM56" s="231"/>
      <c r="CN56" s="231"/>
      <c r="CO56" s="293"/>
      <c r="CQ56" s="297"/>
    </row>
    <row r="57" s="196" customFormat="1" ht="14.4" customHeight="1" spans="2:95">
      <c r="B57" s="224"/>
      <c r="C57" s="218"/>
      <c r="D57" s="219"/>
      <c r="E57" s="219"/>
      <c r="F57" s="219"/>
      <c r="G57" s="219"/>
      <c r="H57" s="219"/>
      <c r="I57" s="219"/>
      <c r="J57" s="219"/>
      <c r="K57" s="219"/>
      <c r="L57" s="219"/>
      <c r="M57" s="219"/>
      <c r="N57" s="233"/>
      <c r="O57" s="231"/>
      <c r="P57" s="231"/>
      <c r="Q57" s="231"/>
      <c r="R57" s="238"/>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47"/>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44"/>
      <c r="CM57" s="231"/>
      <c r="CN57" s="231"/>
      <c r="CO57" s="293"/>
      <c r="CQ57" s="297"/>
    </row>
    <row r="58" s="196" customFormat="1" ht="14.4" customHeight="1" spans="2:95">
      <c r="B58" s="224"/>
      <c r="C58" s="218"/>
      <c r="D58" s="219"/>
      <c r="E58" s="219"/>
      <c r="F58" s="219"/>
      <c r="G58" s="219"/>
      <c r="H58" s="219"/>
      <c r="I58" s="219"/>
      <c r="J58" s="219"/>
      <c r="K58" s="219"/>
      <c r="L58" s="219"/>
      <c r="M58" s="219"/>
      <c r="N58" s="233"/>
      <c r="O58" s="231"/>
      <c r="P58" s="231"/>
      <c r="Q58" s="231"/>
      <c r="R58" s="238"/>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47"/>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44"/>
      <c r="CM58" s="231"/>
      <c r="CN58" s="231"/>
      <c r="CO58" s="293"/>
      <c r="CQ58" s="297"/>
    </row>
    <row r="59" s="196" customFormat="1" spans="2:95">
      <c r="B59" s="224"/>
      <c r="C59" s="218"/>
      <c r="D59" s="219"/>
      <c r="E59" s="219"/>
      <c r="F59" s="219"/>
      <c r="G59" s="219"/>
      <c r="H59" s="219"/>
      <c r="I59" s="219"/>
      <c r="J59" s="219"/>
      <c r="K59" s="219"/>
      <c r="L59" s="219"/>
      <c r="M59" s="219"/>
      <c r="N59" s="233"/>
      <c r="O59" s="231"/>
      <c r="P59" s="231"/>
      <c r="Q59" s="231"/>
      <c r="R59" s="238"/>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47"/>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44"/>
      <c r="CM59" s="231"/>
      <c r="CN59" s="231"/>
      <c r="CO59" s="293"/>
      <c r="CQ59" s="297"/>
    </row>
    <row r="60" s="196" customFormat="1" ht="14.25" spans="2:95">
      <c r="B60" s="224"/>
      <c r="C60" s="221"/>
      <c r="D60" s="222"/>
      <c r="E60" s="222"/>
      <c r="F60" s="222"/>
      <c r="G60" s="222"/>
      <c r="H60" s="222"/>
      <c r="I60" s="222"/>
      <c r="J60" s="222"/>
      <c r="K60" s="222"/>
      <c r="L60" s="222"/>
      <c r="M60" s="222"/>
      <c r="N60" s="234"/>
      <c r="O60" s="231"/>
      <c r="P60" s="231"/>
      <c r="Q60" s="231"/>
      <c r="R60" s="240"/>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67"/>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44"/>
      <c r="CM60" s="231"/>
      <c r="CN60" s="231"/>
      <c r="CO60" s="293"/>
      <c r="CQ60" s="297"/>
    </row>
    <row r="61" s="196" customFormat="1" ht="14.25" spans="2:93">
      <c r="B61" s="225"/>
      <c r="C61" s="226"/>
      <c r="D61" s="226"/>
      <c r="E61" s="226"/>
      <c r="F61" s="226"/>
      <c r="G61" s="226"/>
      <c r="H61" s="226"/>
      <c r="I61" s="226"/>
      <c r="J61" s="226"/>
      <c r="K61" s="226"/>
      <c r="L61" s="226"/>
      <c r="M61" s="226"/>
      <c r="N61" s="226"/>
      <c r="O61" s="226"/>
      <c r="P61" s="226"/>
      <c r="Q61" s="226"/>
      <c r="R61" s="226"/>
      <c r="S61" s="226"/>
      <c r="T61" s="226"/>
      <c r="U61" s="226"/>
      <c r="V61" s="226"/>
      <c r="W61" s="242"/>
      <c r="X61" s="242"/>
      <c r="Y61" s="242"/>
      <c r="Z61" s="243"/>
      <c r="AA61" s="243"/>
      <c r="AB61" s="243"/>
      <c r="AC61" s="243"/>
      <c r="AD61" s="243"/>
      <c r="AE61" s="243"/>
      <c r="AF61" s="243"/>
      <c r="AG61" s="243"/>
      <c r="AH61" s="243"/>
      <c r="AI61" s="243"/>
      <c r="AJ61" s="243"/>
      <c r="AK61" s="243"/>
      <c r="AL61" s="243"/>
      <c r="AM61" s="243"/>
      <c r="AN61" s="243"/>
      <c r="AO61" s="243"/>
      <c r="AP61" s="243"/>
      <c r="AQ61" s="243"/>
      <c r="AR61" s="243"/>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98"/>
    </row>
    <row r="62" s="196" customFormat="1" ht="14.25" spans="2:44">
      <c r="B62" s="227"/>
      <c r="C62" s="211"/>
      <c r="D62" s="211"/>
      <c r="E62" s="211"/>
      <c r="F62" s="211"/>
      <c r="G62" s="211"/>
      <c r="H62" s="211"/>
      <c r="I62" s="211"/>
      <c r="X62" s="231"/>
      <c r="Y62" s="231"/>
      <c r="Z62" s="231"/>
      <c r="AA62" s="231"/>
      <c r="AB62" s="231"/>
      <c r="AC62" s="231"/>
      <c r="AD62" s="231"/>
      <c r="AE62" s="231"/>
      <c r="AF62" s="231"/>
      <c r="AG62" s="231"/>
      <c r="AH62" s="231"/>
      <c r="AI62" s="231"/>
      <c r="AJ62" s="231"/>
      <c r="AK62" s="231"/>
      <c r="AL62" s="231"/>
      <c r="AM62" s="231"/>
      <c r="AN62" s="231"/>
      <c r="AO62" s="231"/>
      <c r="AP62" s="231"/>
      <c r="AQ62" s="231"/>
      <c r="AR62" s="231"/>
    </row>
    <row r="63" s="196" customFormat="1" ht="18" customHeight="1" spans="2:93">
      <c r="B63" s="228" t="s">
        <v>28</v>
      </c>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99"/>
    </row>
    <row r="64" s="196" customFormat="1" ht="5.15" customHeight="1" spans="2:93">
      <c r="B64" s="230"/>
      <c r="C64" s="212"/>
      <c r="D64" s="212"/>
      <c r="E64" s="212"/>
      <c r="F64" s="212"/>
      <c r="G64" s="212"/>
      <c r="H64" s="212"/>
      <c r="I64" s="212"/>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300"/>
    </row>
    <row r="65" s="196" customFormat="1" ht="14.25" spans="2:93">
      <c r="B65" s="301"/>
      <c r="C65" s="212"/>
      <c r="D65" s="212"/>
      <c r="E65" s="231"/>
      <c r="F65" s="302"/>
      <c r="G65" s="302"/>
      <c r="H65" s="302"/>
      <c r="I65" s="302"/>
      <c r="J65" s="302"/>
      <c r="K65" s="231"/>
      <c r="L65" s="231"/>
      <c r="M65" s="325" t="s">
        <v>29</v>
      </c>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t="s">
        <v>30</v>
      </c>
      <c r="AT65" s="325"/>
      <c r="AU65" s="325"/>
      <c r="AV65" s="325"/>
      <c r="AW65" s="325"/>
      <c r="AX65" s="325"/>
      <c r="AY65" s="325"/>
      <c r="AZ65" s="325"/>
      <c r="BA65" s="325"/>
      <c r="BB65" s="231"/>
      <c r="BC65" s="231"/>
      <c r="BD65" s="231"/>
      <c r="BE65" s="231"/>
      <c r="BF65" s="331"/>
      <c r="BH65" s="331"/>
      <c r="BI65" s="331"/>
      <c r="BJ65" s="331"/>
      <c r="BK65" s="331"/>
      <c r="BL65" s="331"/>
      <c r="BM65" s="331"/>
      <c r="BN65" s="331"/>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c r="CN65" s="331"/>
      <c r="CO65" s="332"/>
    </row>
    <row r="66" s="196" customFormat="1" ht="5.15" customHeight="1" spans="2:93">
      <c r="B66" s="230"/>
      <c r="C66" s="212"/>
      <c r="D66" s="212"/>
      <c r="E66" s="231"/>
      <c r="F66" s="244"/>
      <c r="G66" s="244"/>
      <c r="H66" s="244"/>
      <c r="I66" s="244"/>
      <c r="J66" s="244"/>
      <c r="K66" s="244"/>
      <c r="L66" s="244"/>
      <c r="M66" s="244"/>
      <c r="N66" s="244"/>
      <c r="O66" s="244"/>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300"/>
    </row>
    <row r="67" s="196" customFormat="1" ht="14.4" customHeight="1" spans="2:93">
      <c r="B67" s="230"/>
      <c r="C67" s="212"/>
      <c r="D67" s="212"/>
      <c r="E67" s="231"/>
      <c r="F67" s="231"/>
      <c r="G67" s="231"/>
      <c r="H67" s="231"/>
      <c r="I67" s="231"/>
      <c r="J67" s="231"/>
      <c r="K67" s="231"/>
      <c r="L67" s="231"/>
      <c r="M67" s="214" t="s">
        <v>31</v>
      </c>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329"/>
      <c r="AQ67" s="329"/>
      <c r="AR67" s="329"/>
      <c r="AS67" s="214" t="s">
        <v>32</v>
      </c>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333"/>
    </row>
    <row r="68" s="196" customFormat="1" spans="2:93">
      <c r="B68" s="230"/>
      <c r="C68" s="212"/>
      <c r="D68" s="212"/>
      <c r="E68" s="231"/>
      <c r="F68" s="231"/>
      <c r="G68" s="231"/>
      <c r="H68" s="231"/>
      <c r="I68" s="231"/>
      <c r="J68" s="231"/>
      <c r="K68" s="231"/>
      <c r="L68" s="231"/>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329"/>
      <c r="AQ68" s="329"/>
      <c r="AR68" s="329"/>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333"/>
    </row>
    <row r="69" s="196" customFormat="1" spans="2:93">
      <c r="B69" s="230"/>
      <c r="C69" s="212"/>
      <c r="D69" s="212"/>
      <c r="E69" s="231"/>
      <c r="F69" s="231"/>
      <c r="G69" s="231"/>
      <c r="H69" s="231"/>
      <c r="I69" s="231"/>
      <c r="J69" s="231"/>
      <c r="K69" s="231"/>
      <c r="L69" s="231"/>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329"/>
      <c r="AQ69" s="329"/>
      <c r="AR69" s="329"/>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333"/>
    </row>
    <row r="70" s="196" customFormat="1" spans="2:93">
      <c r="B70" s="230"/>
      <c r="C70" s="212"/>
      <c r="D70" s="212"/>
      <c r="E70" s="231"/>
      <c r="F70" s="231"/>
      <c r="G70" s="231"/>
      <c r="H70" s="231"/>
      <c r="I70" s="231"/>
      <c r="J70" s="231"/>
      <c r="K70" s="231"/>
      <c r="L70" s="231"/>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329"/>
      <c r="AQ70" s="329"/>
      <c r="AR70" s="329"/>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333"/>
    </row>
    <row r="71" s="196" customFormat="1" spans="2:93">
      <c r="B71" s="230"/>
      <c r="C71" s="212"/>
      <c r="D71" s="212"/>
      <c r="E71" s="231"/>
      <c r="F71" s="231"/>
      <c r="G71" s="231"/>
      <c r="H71" s="231"/>
      <c r="I71" s="231"/>
      <c r="J71" s="231"/>
      <c r="K71" s="231"/>
      <c r="L71" s="231"/>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329"/>
      <c r="AQ71" s="329"/>
      <c r="AR71" s="329"/>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333"/>
    </row>
    <row r="72" s="196" customFormat="1" spans="2:93">
      <c r="B72" s="230"/>
      <c r="C72" s="212"/>
      <c r="D72" s="212"/>
      <c r="E72" s="231"/>
      <c r="F72" s="231"/>
      <c r="G72" s="231"/>
      <c r="H72" s="231"/>
      <c r="I72" s="231"/>
      <c r="J72" s="231"/>
      <c r="K72" s="231"/>
      <c r="L72" s="231"/>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329"/>
      <c r="AQ72" s="329"/>
      <c r="AR72" s="329"/>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c r="CL72" s="214"/>
      <c r="CM72" s="214"/>
      <c r="CN72" s="214"/>
      <c r="CO72" s="333"/>
    </row>
    <row r="73" s="196" customFormat="1" spans="2:93">
      <c r="B73" s="230"/>
      <c r="C73" s="212"/>
      <c r="D73" s="212"/>
      <c r="E73" s="231"/>
      <c r="F73" s="231"/>
      <c r="G73" s="231"/>
      <c r="H73" s="231"/>
      <c r="I73" s="231"/>
      <c r="J73" s="231"/>
      <c r="K73" s="231"/>
      <c r="L73" s="231"/>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329"/>
      <c r="AQ73" s="329"/>
      <c r="AR73" s="329"/>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c r="CL73" s="214"/>
      <c r="CM73" s="214"/>
      <c r="CN73" s="214"/>
      <c r="CO73" s="333"/>
    </row>
    <row r="74" s="196" customFormat="1" spans="2:93">
      <c r="B74" s="230"/>
      <c r="C74" s="212"/>
      <c r="D74" s="212"/>
      <c r="E74" s="231"/>
      <c r="F74" s="231"/>
      <c r="G74" s="231"/>
      <c r="H74" s="231"/>
      <c r="I74" s="231"/>
      <c r="J74" s="231"/>
      <c r="K74" s="231"/>
      <c r="L74" s="231"/>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329"/>
      <c r="AQ74" s="329"/>
      <c r="AR74" s="329"/>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333"/>
    </row>
    <row r="75" s="196" customFormat="1" spans="2:93">
      <c r="B75" s="230"/>
      <c r="C75" s="212"/>
      <c r="D75" s="212"/>
      <c r="E75" s="231"/>
      <c r="F75" s="231"/>
      <c r="G75" s="231"/>
      <c r="H75" s="231"/>
      <c r="I75" s="231"/>
      <c r="J75" s="231"/>
      <c r="K75" s="231"/>
      <c r="L75" s="231"/>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329"/>
      <c r="AQ75" s="329"/>
      <c r="AR75" s="329"/>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333"/>
    </row>
    <row r="76" s="196" customFormat="1" ht="14.25" spans="2:93">
      <c r="B76" s="303"/>
      <c r="C76" s="304"/>
      <c r="D76" s="304"/>
      <c r="E76" s="305"/>
      <c r="F76" s="305"/>
      <c r="G76" s="305"/>
      <c r="H76" s="305"/>
      <c r="I76" s="305"/>
      <c r="J76" s="305"/>
      <c r="K76" s="305"/>
      <c r="L76" s="305"/>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30"/>
      <c r="AQ76" s="330"/>
      <c r="AR76" s="330"/>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34"/>
    </row>
    <row r="77" s="196" customFormat="1" ht="14.25" spans="2:9">
      <c r="B77" s="227"/>
      <c r="C77" s="211"/>
      <c r="D77" s="211"/>
      <c r="E77" s="211"/>
      <c r="F77" s="211"/>
      <c r="G77" s="211"/>
      <c r="H77" s="211"/>
      <c r="I77" s="211"/>
    </row>
    <row r="78" s="196" customFormat="1" ht="18" customHeight="1" spans="2:93">
      <c r="B78" s="200" t="s">
        <v>33</v>
      </c>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89"/>
    </row>
    <row r="79" s="196" customFormat="1" ht="5.15" customHeight="1" spans="2:93">
      <c r="B79" s="213"/>
      <c r="C79" s="212"/>
      <c r="D79" s="212"/>
      <c r="E79" s="212"/>
      <c r="F79" s="212"/>
      <c r="G79" s="212"/>
      <c r="H79" s="212"/>
      <c r="I79" s="212"/>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93"/>
    </row>
    <row r="80" s="196" customFormat="1" ht="14.4" customHeight="1" spans="2:93">
      <c r="B80" s="306" t="s">
        <v>34</v>
      </c>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231"/>
      <c r="AA80" s="231"/>
      <c r="AB80" s="307" t="s">
        <v>35</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c r="BD80" s="307"/>
      <c r="BE80" s="307"/>
      <c r="BF80" s="325"/>
      <c r="BG80" s="325"/>
      <c r="BH80" s="307" t="s">
        <v>36</v>
      </c>
      <c r="BI80" s="307"/>
      <c r="BJ80" s="307"/>
      <c r="BK80" s="307"/>
      <c r="BL80" s="307"/>
      <c r="BM80" s="307"/>
      <c r="BN80" s="307"/>
      <c r="BO80" s="307"/>
      <c r="BP80" s="307"/>
      <c r="BQ80" s="307"/>
      <c r="BR80" s="307"/>
      <c r="BS80" s="307"/>
      <c r="BT80" s="307"/>
      <c r="BU80" s="307"/>
      <c r="BV80" s="307"/>
      <c r="BW80" s="307"/>
      <c r="BX80" s="307"/>
      <c r="BY80" s="307"/>
      <c r="BZ80" s="307"/>
      <c r="CA80" s="307"/>
      <c r="CB80" s="307"/>
      <c r="CC80" s="307"/>
      <c r="CD80" s="307"/>
      <c r="CE80" s="307"/>
      <c r="CF80" s="307"/>
      <c r="CG80" s="307"/>
      <c r="CH80" s="307"/>
      <c r="CI80" s="307"/>
      <c r="CJ80" s="307"/>
      <c r="CK80" s="307"/>
      <c r="CL80" s="307"/>
      <c r="CM80" s="307"/>
      <c r="CN80" s="307"/>
      <c r="CO80" s="335"/>
    </row>
    <row r="81" s="196" customFormat="1" ht="15" customHeight="1" spans="2:93">
      <c r="B81" s="308" t="s">
        <v>37</v>
      </c>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231"/>
      <c r="AA81" s="231"/>
      <c r="AB81" s="327" t="s">
        <v>38</v>
      </c>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8"/>
      <c r="BG81" s="328"/>
      <c r="BH81" s="309" t="s">
        <v>39</v>
      </c>
      <c r="BI81" s="309"/>
      <c r="BJ81" s="309"/>
      <c r="BK81" s="309"/>
      <c r="BL81" s="309"/>
      <c r="BM81" s="309"/>
      <c r="BN81" s="309"/>
      <c r="BO81" s="309"/>
      <c r="BP81" s="309"/>
      <c r="BQ81" s="309"/>
      <c r="BR81" s="309"/>
      <c r="BS81" s="309"/>
      <c r="BT81" s="309"/>
      <c r="BU81" s="309"/>
      <c r="BV81" s="309"/>
      <c r="BW81" s="309"/>
      <c r="BX81" s="309"/>
      <c r="BY81" s="309"/>
      <c r="BZ81" s="309"/>
      <c r="CA81" s="309"/>
      <c r="CB81" s="309"/>
      <c r="CC81" s="309"/>
      <c r="CD81" s="309"/>
      <c r="CE81" s="309"/>
      <c r="CF81" s="309"/>
      <c r="CG81" s="309"/>
      <c r="CH81" s="309"/>
      <c r="CI81" s="309"/>
      <c r="CJ81" s="309"/>
      <c r="CK81" s="309"/>
      <c r="CL81" s="309"/>
      <c r="CM81" s="309"/>
      <c r="CN81" s="309"/>
      <c r="CO81" s="336"/>
    </row>
    <row r="82" s="196" customFormat="1" spans="2:93">
      <c r="B82" s="308" t="s">
        <v>40</v>
      </c>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231"/>
      <c r="AA82" s="231"/>
      <c r="AB82" s="328"/>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D82" s="328"/>
      <c r="BE82" s="328"/>
      <c r="BF82" s="328"/>
      <c r="BG82" s="328"/>
      <c r="BH82" s="309" t="s">
        <v>41</v>
      </c>
      <c r="BI82" s="309"/>
      <c r="BJ82" s="309"/>
      <c r="BK82" s="309"/>
      <c r="BL82" s="309"/>
      <c r="BM82" s="309"/>
      <c r="BN82" s="309"/>
      <c r="BO82" s="309"/>
      <c r="BP82" s="309"/>
      <c r="BQ82" s="309"/>
      <c r="BR82" s="309"/>
      <c r="BS82" s="309"/>
      <c r="BT82" s="309"/>
      <c r="BU82" s="309"/>
      <c r="BV82" s="309"/>
      <c r="BW82" s="309"/>
      <c r="BX82" s="309"/>
      <c r="BY82" s="309"/>
      <c r="BZ82" s="309"/>
      <c r="CA82" s="309"/>
      <c r="CB82" s="309"/>
      <c r="CC82" s="309"/>
      <c r="CD82" s="309"/>
      <c r="CE82" s="309"/>
      <c r="CF82" s="309"/>
      <c r="CG82" s="309"/>
      <c r="CH82" s="309"/>
      <c r="CI82" s="309"/>
      <c r="CJ82" s="309"/>
      <c r="CK82" s="309"/>
      <c r="CL82" s="309"/>
      <c r="CM82" s="309"/>
      <c r="CN82" s="309"/>
      <c r="CO82" s="336"/>
    </row>
    <row r="83" s="196" customFormat="1" spans="2:93">
      <c r="B83" s="213"/>
      <c r="C83" s="214"/>
      <c r="D83" s="212"/>
      <c r="E83" s="212"/>
      <c r="F83" s="212"/>
      <c r="G83" s="212"/>
      <c r="H83" s="212"/>
      <c r="I83" s="212"/>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93"/>
    </row>
    <row r="84" s="196" customFormat="1" spans="2:93">
      <c r="B84" s="213"/>
      <c r="C84" s="214"/>
      <c r="D84" s="212"/>
      <c r="E84" s="212"/>
      <c r="F84" s="212"/>
      <c r="G84" s="212"/>
      <c r="H84" s="212"/>
      <c r="I84" s="212"/>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93"/>
    </row>
    <row r="85" s="196" customFormat="1" spans="2:93">
      <c r="B85" s="213"/>
      <c r="C85" s="214"/>
      <c r="D85" s="212"/>
      <c r="E85" s="212"/>
      <c r="F85" s="212"/>
      <c r="G85" s="212"/>
      <c r="H85" s="212"/>
      <c r="I85" s="212"/>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93"/>
    </row>
    <row r="86" s="196" customFormat="1" spans="2:93">
      <c r="B86" s="213"/>
      <c r="C86" s="214"/>
      <c r="D86" s="212"/>
      <c r="E86" s="212"/>
      <c r="F86" s="212"/>
      <c r="G86" s="212"/>
      <c r="H86" s="212"/>
      <c r="I86" s="212"/>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93"/>
    </row>
    <row r="87" s="196" customFormat="1" spans="2:93">
      <c r="B87" s="213"/>
      <c r="C87" s="214"/>
      <c r="D87" s="212"/>
      <c r="E87" s="212"/>
      <c r="F87" s="212"/>
      <c r="G87" s="212"/>
      <c r="H87" s="212"/>
      <c r="I87" s="212"/>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93"/>
    </row>
    <row r="88" s="196" customFormat="1" spans="2:93">
      <c r="B88" s="213"/>
      <c r="C88" s="214"/>
      <c r="D88" s="212"/>
      <c r="E88" s="212"/>
      <c r="F88" s="212"/>
      <c r="G88" s="212"/>
      <c r="H88" s="212"/>
      <c r="I88" s="212"/>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93"/>
    </row>
    <row r="89" s="196" customFormat="1" spans="2:93">
      <c r="B89" s="213"/>
      <c r="C89" s="214"/>
      <c r="D89" s="212"/>
      <c r="E89" s="212"/>
      <c r="F89" s="212"/>
      <c r="G89" s="212"/>
      <c r="H89" s="212"/>
      <c r="I89" s="212"/>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93"/>
    </row>
    <row r="90" s="196" customFormat="1" spans="2:93">
      <c r="B90" s="213"/>
      <c r="C90" s="214"/>
      <c r="D90" s="212"/>
      <c r="E90" s="212"/>
      <c r="F90" s="212"/>
      <c r="G90" s="212"/>
      <c r="H90" s="212"/>
      <c r="I90" s="212"/>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93"/>
    </row>
    <row r="91" s="196" customFormat="1" ht="14.25" spans="2:93">
      <c r="B91" s="205"/>
      <c r="C91" s="206"/>
      <c r="D91" s="310"/>
      <c r="E91" s="310"/>
      <c r="F91" s="310"/>
      <c r="G91" s="310"/>
      <c r="H91" s="310"/>
      <c r="I91" s="310"/>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98"/>
    </row>
    <row r="92" s="196" customFormat="1" ht="14.25" spans="2:9">
      <c r="B92" s="227"/>
      <c r="C92" s="227"/>
      <c r="D92" s="211"/>
      <c r="E92" s="211"/>
      <c r="F92" s="211"/>
      <c r="G92" s="211"/>
      <c r="H92" s="211"/>
      <c r="I92" s="211"/>
    </row>
    <row r="93" s="196" customFormat="1" ht="18" customHeight="1" spans="2:93">
      <c r="B93" s="200" t="s">
        <v>42</v>
      </c>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c r="CF93" s="201"/>
      <c r="CG93" s="201"/>
      <c r="CH93" s="201"/>
      <c r="CI93" s="201"/>
      <c r="CJ93" s="201"/>
      <c r="CK93" s="201"/>
      <c r="CL93" s="201"/>
      <c r="CM93" s="201"/>
      <c r="CN93" s="201"/>
      <c r="CO93" s="289"/>
    </row>
    <row r="94" s="196" customFormat="1" ht="5.15" customHeight="1" spans="2:93">
      <c r="B94" s="213"/>
      <c r="C94" s="311"/>
      <c r="D94" s="311"/>
      <c r="E94" s="311"/>
      <c r="F94" s="311"/>
      <c r="G94" s="311"/>
      <c r="H94" s="311"/>
      <c r="I94" s="311"/>
      <c r="J94" s="314"/>
      <c r="K94" s="314"/>
      <c r="L94" s="314"/>
      <c r="M94" s="314"/>
      <c r="N94" s="314"/>
      <c r="O94" s="314"/>
      <c r="P94" s="314"/>
      <c r="Q94" s="314"/>
      <c r="R94" s="314"/>
      <c r="S94" s="314"/>
      <c r="T94" s="314"/>
      <c r="U94" s="314"/>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93"/>
    </row>
    <row r="95" s="196" customFormat="1" spans="2:93">
      <c r="B95" s="312" t="s">
        <v>43</v>
      </c>
      <c r="C95" s="311"/>
      <c r="D95" s="311"/>
      <c r="E95" s="311"/>
      <c r="F95" s="311"/>
      <c r="G95" s="311" t="s">
        <v>44</v>
      </c>
      <c r="H95" s="311"/>
      <c r="I95" s="212"/>
      <c r="J95" s="231"/>
      <c r="K95" s="231"/>
      <c r="L95" s="231"/>
      <c r="M95" s="231"/>
      <c r="N95" s="231"/>
      <c r="O95" s="231"/>
      <c r="P95" s="314"/>
      <c r="Q95" s="314"/>
      <c r="R95" s="314"/>
      <c r="S95" s="314"/>
      <c r="T95" s="314"/>
      <c r="U95" s="314"/>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93"/>
    </row>
    <row r="96" s="196" customFormat="1" ht="15.75" spans="2:93">
      <c r="B96" s="313" t="s">
        <v>45</v>
      </c>
      <c r="C96" s="314"/>
      <c r="D96" s="311"/>
      <c r="E96" s="311"/>
      <c r="F96" s="311"/>
      <c r="G96" s="315" t="s">
        <v>46</v>
      </c>
      <c r="H96" s="311"/>
      <c r="I96" s="212"/>
      <c r="J96" s="231"/>
      <c r="K96" s="231"/>
      <c r="L96" s="231"/>
      <c r="M96" s="231"/>
      <c r="N96" s="231"/>
      <c r="O96" s="231"/>
      <c r="P96" s="314"/>
      <c r="Q96" s="314"/>
      <c r="R96" s="314"/>
      <c r="S96" s="314"/>
      <c r="T96" s="314"/>
      <c r="U96" s="314"/>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93"/>
    </row>
    <row r="97" s="196" customFormat="1" ht="15.75" spans="2:93">
      <c r="B97" s="313" t="s">
        <v>47</v>
      </c>
      <c r="C97" s="314"/>
      <c r="D97" s="311"/>
      <c r="E97" s="311"/>
      <c r="F97" s="311"/>
      <c r="G97" s="315" t="s">
        <v>48</v>
      </c>
      <c r="H97" s="311"/>
      <c r="I97" s="212"/>
      <c r="J97" s="231"/>
      <c r="K97" s="231"/>
      <c r="L97" s="231"/>
      <c r="M97" s="231"/>
      <c r="N97" s="231"/>
      <c r="O97" s="231"/>
      <c r="P97" s="314"/>
      <c r="Q97" s="314"/>
      <c r="R97" s="314"/>
      <c r="S97" s="314"/>
      <c r="T97" s="314"/>
      <c r="U97" s="314"/>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93"/>
    </row>
    <row r="98" s="196" customFormat="1" spans="2:93">
      <c r="B98" s="316" t="s">
        <v>49</v>
      </c>
      <c r="C98" s="314"/>
      <c r="D98" s="311"/>
      <c r="E98" s="311"/>
      <c r="F98" s="311"/>
      <c r="G98" s="317" t="s">
        <v>50</v>
      </c>
      <c r="H98" s="311"/>
      <c r="I98" s="212"/>
      <c r="J98" s="231"/>
      <c r="K98" s="231"/>
      <c r="L98" s="231"/>
      <c r="M98" s="231"/>
      <c r="N98" s="231"/>
      <c r="O98" s="231"/>
      <c r="P98" s="314"/>
      <c r="Q98" s="314"/>
      <c r="R98" s="314"/>
      <c r="S98" s="314"/>
      <c r="T98" s="314"/>
      <c r="U98" s="314"/>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93"/>
    </row>
    <row r="99" s="196" customFormat="1" spans="2:93">
      <c r="B99" s="316" t="s">
        <v>51</v>
      </c>
      <c r="C99" s="314"/>
      <c r="D99" s="311"/>
      <c r="E99" s="311"/>
      <c r="F99" s="311"/>
      <c r="G99" s="317" t="s">
        <v>52</v>
      </c>
      <c r="H99" s="311"/>
      <c r="I99" s="212"/>
      <c r="J99" s="231"/>
      <c r="K99" s="231"/>
      <c r="L99" s="231"/>
      <c r="M99" s="231"/>
      <c r="N99" s="231"/>
      <c r="O99" s="231"/>
      <c r="P99" s="314"/>
      <c r="Q99" s="314"/>
      <c r="R99" s="314"/>
      <c r="S99" s="314"/>
      <c r="T99" s="314"/>
      <c r="U99" s="314"/>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93"/>
    </row>
    <row r="100" s="196" customFormat="1" ht="15" spans="2:93">
      <c r="B100" s="316" t="s">
        <v>53</v>
      </c>
      <c r="C100" s="314"/>
      <c r="D100" s="311"/>
      <c r="E100" s="311"/>
      <c r="F100" s="311"/>
      <c r="G100" s="317" t="s">
        <v>54</v>
      </c>
      <c r="H100" s="311"/>
      <c r="I100" s="212"/>
      <c r="J100" s="231"/>
      <c r="K100" s="231"/>
      <c r="L100" s="231"/>
      <c r="M100" s="231"/>
      <c r="N100" s="231"/>
      <c r="O100" s="231"/>
      <c r="P100" s="314"/>
      <c r="Q100" s="314"/>
      <c r="R100" s="314"/>
      <c r="S100" s="314"/>
      <c r="T100" s="314"/>
      <c r="U100" s="314"/>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1"/>
      <c r="CL100" s="231"/>
      <c r="CM100" s="231"/>
      <c r="CN100" s="231"/>
      <c r="CO100" s="293"/>
    </row>
    <row r="101" s="196" customFormat="1" spans="2:93">
      <c r="B101" s="316" t="s">
        <v>55</v>
      </c>
      <c r="C101" s="314"/>
      <c r="D101" s="311"/>
      <c r="E101" s="311"/>
      <c r="F101" s="311"/>
      <c r="G101" s="317" t="s">
        <v>56</v>
      </c>
      <c r="H101" s="311"/>
      <c r="I101" s="212"/>
      <c r="J101" s="231"/>
      <c r="K101" s="231"/>
      <c r="L101" s="231"/>
      <c r="M101" s="231"/>
      <c r="N101" s="231"/>
      <c r="O101" s="231"/>
      <c r="P101" s="314"/>
      <c r="Q101" s="314"/>
      <c r="R101" s="314"/>
      <c r="S101" s="314"/>
      <c r="T101" s="314"/>
      <c r="U101" s="314"/>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31"/>
      <c r="CN101" s="231"/>
      <c r="CO101" s="293"/>
    </row>
    <row r="102" s="196" customFormat="1" spans="2:93">
      <c r="B102" s="316" t="s">
        <v>57</v>
      </c>
      <c r="C102" s="314"/>
      <c r="D102" s="311"/>
      <c r="E102" s="311"/>
      <c r="F102" s="311"/>
      <c r="G102" s="314" t="s">
        <v>58</v>
      </c>
      <c r="H102" s="311"/>
      <c r="I102" s="212"/>
      <c r="J102" s="231"/>
      <c r="K102" s="231"/>
      <c r="L102" s="231"/>
      <c r="M102" s="231"/>
      <c r="N102" s="231"/>
      <c r="O102" s="231"/>
      <c r="P102" s="314"/>
      <c r="Q102" s="314"/>
      <c r="R102" s="314"/>
      <c r="S102" s="314"/>
      <c r="T102" s="314"/>
      <c r="U102" s="314"/>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93"/>
    </row>
    <row r="103" s="196" customFormat="1" spans="2:93">
      <c r="B103" s="316" t="s">
        <v>59</v>
      </c>
      <c r="C103" s="314"/>
      <c r="D103" s="311"/>
      <c r="E103" s="311"/>
      <c r="F103" s="311"/>
      <c r="G103" s="317" t="s">
        <v>60</v>
      </c>
      <c r="H103" s="311"/>
      <c r="I103" s="212"/>
      <c r="J103" s="231"/>
      <c r="K103" s="231"/>
      <c r="L103" s="231"/>
      <c r="M103" s="231"/>
      <c r="N103" s="231"/>
      <c r="O103" s="231"/>
      <c r="P103" s="314"/>
      <c r="Q103" s="314"/>
      <c r="R103" s="314"/>
      <c r="S103" s="314"/>
      <c r="T103" s="314"/>
      <c r="U103" s="314"/>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1"/>
      <c r="CN103" s="231"/>
      <c r="CO103" s="293"/>
    </row>
    <row r="104" s="196" customFormat="1" spans="2:93">
      <c r="B104" s="316" t="s">
        <v>61</v>
      </c>
      <c r="C104" s="314"/>
      <c r="D104" s="311"/>
      <c r="E104" s="311"/>
      <c r="F104" s="311"/>
      <c r="G104" s="317" t="s">
        <v>62</v>
      </c>
      <c r="H104" s="311"/>
      <c r="I104" s="212"/>
      <c r="J104" s="231"/>
      <c r="K104" s="231"/>
      <c r="L104" s="231"/>
      <c r="M104" s="231"/>
      <c r="N104" s="231"/>
      <c r="O104" s="231"/>
      <c r="P104" s="314"/>
      <c r="Q104" s="314"/>
      <c r="R104" s="314"/>
      <c r="S104" s="314"/>
      <c r="T104" s="314"/>
      <c r="U104" s="314"/>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93"/>
    </row>
    <row r="105" s="196" customFormat="1" spans="2:93">
      <c r="B105" s="316" t="s">
        <v>63</v>
      </c>
      <c r="C105" s="314"/>
      <c r="D105" s="311"/>
      <c r="E105" s="311"/>
      <c r="F105" s="311"/>
      <c r="G105" s="317" t="s">
        <v>64</v>
      </c>
      <c r="H105" s="311"/>
      <c r="I105" s="212"/>
      <c r="J105" s="231"/>
      <c r="K105" s="231"/>
      <c r="L105" s="231"/>
      <c r="M105" s="231"/>
      <c r="N105" s="231"/>
      <c r="O105" s="231"/>
      <c r="P105" s="314"/>
      <c r="Q105" s="314"/>
      <c r="R105" s="314"/>
      <c r="S105" s="314"/>
      <c r="T105" s="314"/>
      <c r="U105" s="314"/>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93"/>
    </row>
    <row r="106" s="196" customFormat="1" spans="2:93">
      <c r="B106" s="316" t="s">
        <v>65</v>
      </c>
      <c r="C106" s="314"/>
      <c r="D106" s="311"/>
      <c r="E106" s="311"/>
      <c r="F106" s="311"/>
      <c r="G106" s="317" t="s">
        <v>66</v>
      </c>
      <c r="H106" s="311"/>
      <c r="I106" s="212"/>
      <c r="J106" s="231"/>
      <c r="K106" s="231"/>
      <c r="L106" s="231"/>
      <c r="M106" s="231"/>
      <c r="N106" s="231"/>
      <c r="O106" s="231"/>
      <c r="P106" s="314"/>
      <c r="Q106" s="314"/>
      <c r="R106" s="314"/>
      <c r="S106" s="314"/>
      <c r="T106" s="314"/>
      <c r="U106" s="314"/>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93"/>
    </row>
    <row r="107" s="196" customFormat="1" spans="2:93">
      <c r="B107" s="316" t="s">
        <v>67</v>
      </c>
      <c r="C107" s="314"/>
      <c r="D107" s="311"/>
      <c r="E107" s="311"/>
      <c r="F107" s="311"/>
      <c r="G107" s="317" t="s">
        <v>68</v>
      </c>
      <c r="H107" s="311"/>
      <c r="I107" s="212"/>
      <c r="J107" s="231"/>
      <c r="K107" s="231"/>
      <c r="L107" s="231"/>
      <c r="M107" s="231"/>
      <c r="N107" s="231"/>
      <c r="O107" s="231"/>
      <c r="P107" s="314"/>
      <c r="Q107" s="314"/>
      <c r="R107" s="314"/>
      <c r="S107" s="314"/>
      <c r="T107" s="314"/>
      <c r="U107" s="314"/>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93"/>
    </row>
    <row r="108" s="196" customFormat="1" spans="2:93">
      <c r="B108" s="316" t="s">
        <v>69</v>
      </c>
      <c r="C108" s="314"/>
      <c r="D108" s="311"/>
      <c r="E108" s="311"/>
      <c r="F108" s="311"/>
      <c r="G108" s="317" t="s">
        <v>70</v>
      </c>
      <c r="H108" s="311"/>
      <c r="I108" s="212"/>
      <c r="J108" s="231"/>
      <c r="K108" s="231"/>
      <c r="L108" s="231"/>
      <c r="M108" s="231"/>
      <c r="N108" s="231"/>
      <c r="O108" s="231"/>
      <c r="P108" s="314"/>
      <c r="Q108" s="314"/>
      <c r="R108" s="314"/>
      <c r="S108" s="314"/>
      <c r="T108" s="314"/>
      <c r="U108" s="314"/>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93"/>
    </row>
    <row r="109" s="196" customFormat="1" ht="5.15" customHeight="1" spans="2:93">
      <c r="B109" s="318"/>
      <c r="C109" s="319"/>
      <c r="D109" s="319"/>
      <c r="E109" s="319"/>
      <c r="F109" s="319"/>
      <c r="G109" s="319"/>
      <c r="H109" s="319"/>
      <c r="I109" s="319"/>
      <c r="J109" s="319"/>
      <c r="K109" s="319"/>
      <c r="L109" s="319"/>
      <c r="M109" s="319"/>
      <c r="N109" s="319"/>
      <c r="O109" s="319"/>
      <c r="P109" s="319"/>
      <c r="Q109" s="319"/>
      <c r="R109" s="319"/>
      <c r="S109" s="319"/>
      <c r="T109" s="319"/>
      <c r="U109" s="319"/>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98"/>
    </row>
    <row r="110" s="196" customFormat="1" ht="14.25" spans="2:21">
      <c r="B110" s="320"/>
      <c r="C110" s="321"/>
      <c r="D110" s="321"/>
      <c r="E110" s="321"/>
      <c r="F110" s="321"/>
      <c r="G110" s="321"/>
      <c r="H110" s="321"/>
      <c r="I110" s="321"/>
      <c r="J110" s="320"/>
      <c r="K110" s="320"/>
      <c r="L110" s="320"/>
      <c r="M110" s="320"/>
      <c r="N110" s="320"/>
      <c r="O110" s="320"/>
      <c r="P110" s="320"/>
      <c r="Q110" s="320"/>
      <c r="R110" s="320"/>
      <c r="S110" s="320"/>
      <c r="T110" s="320"/>
      <c r="U110" s="320"/>
    </row>
    <row r="111" s="196" customFormat="1" ht="18.75" spans="2:93">
      <c r="B111" s="200" t="s">
        <v>71</v>
      </c>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89"/>
    </row>
    <row r="112" s="196" customFormat="1" ht="5.15" customHeight="1" spans="2:93">
      <c r="B112" s="220"/>
      <c r="C112" s="212"/>
      <c r="D112" s="212"/>
      <c r="E112" s="212"/>
      <c r="F112" s="212"/>
      <c r="G112" s="212"/>
      <c r="H112" s="212"/>
      <c r="I112" s="212"/>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c r="CJ112" s="231"/>
      <c r="CK112" s="231"/>
      <c r="CL112" s="231"/>
      <c r="CM112" s="231"/>
      <c r="CN112" s="231"/>
      <c r="CO112" s="293"/>
    </row>
    <row r="113" s="196" customFormat="1" spans="2:93">
      <c r="B113" s="220" t="s">
        <v>72</v>
      </c>
      <c r="C113" s="212"/>
      <c r="D113" s="212"/>
      <c r="E113" s="212"/>
      <c r="F113" s="212"/>
      <c r="G113" s="212"/>
      <c r="H113" s="212"/>
      <c r="I113" s="212"/>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c r="CJ113" s="231"/>
      <c r="CK113" s="231"/>
      <c r="CL113" s="231"/>
      <c r="CM113" s="231"/>
      <c r="CN113" s="231"/>
      <c r="CO113" s="293"/>
    </row>
    <row r="114" s="196" customFormat="1" ht="5.15" customHeight="1" spans="2:93">
      <c r="B114" s="205"/>
      <c r="C114" s="206"/>
      <c r="D114" s="206"/>
      <c r="E114" s="206"/>
      <c r="F114" s="206"/>
      <c r="G114" s="206"/>
      <c r="H114" s="206"/>
      <c r="I114" s="206"/>
      <c r="J114" s="206"/>
      <c r="K114" s="206"/>
      <c r="L114" s="206"/>
      <c r="M114" s="206"/>
      <c r="N114" s="206"/>
      <c r="O114" s="206"/>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98"/>
    </row>
    <row r="115" s="196" customFormat="1" spans="2:15">
      <c r="B115" s="322"/>
      <c r="C115" s="322"/>
      <c r="D115" s="322"/>
      <c r="E115" s="322"/>
      <c r="F115" s="322"/>
      <c r="G115" s="322"/>
      <c r="H115" s="322"/>
      <c r="I115" s="322"/>
      <c r="J115" s="322"/>
      <c r="K115" s="322"/>
      <c r="L115" s="322"/>
      <c r="M115" s="322"/>
      <c r="N115" s="322"/>
      <c r="O115" s="322"/>
    </row>
    <row r="116" ht="21.75" customHeight="1" spans="2:9">
      <c r="B116" s="323" t="s">
        <v>73</v>
      </c>
      <c r="C116" s="323"/>
      <c r="D116" s="323"/>
      <c r="E116" s="323"/>
      <c r="F116" s="323"/>
      <c r="G116" s="323"/>
      <c r="H116" s="323"/>
      <c r="I116" s="323"/>
    </row>
    <row r="117" ht="5.15" customHeight="1" spans="2:9">
      <c r="B117" s="323"/>
      <c r="C117" s="323"/>
      <c r="D117" s="323"/>
      <c r="E117" s="323"/>
      <c r="F117" s="323"/>
      <c r="G117" s="323"/>
      <c r="H117" s="323"/>
      <c r="I117" s="323"/>
    </row>
    <row r="118" ht="18.75" spans="2:9">
      <c r="B118" s="324" t="s">
        <v>74</v>
      </c>
      <c r="C118" s="323"/>
      <c r="D118" s="323"/>
      <c r="E118" s="323"/>
      <c r="F118" s="323"/>
      <c r="G118" s="323"/>
      <c r="H118" s="323"/>
      <c r="I118" s="323"/>
    </row>
    <row r="119" ht="8.25" customHeight="1" spans="2:9">
      <c r="B119" s="323"/>
      <c r="C119" s="323"/>
      <c r="D119" s="323"/>
      <c r="E119" s="323"/>
      <c r="F119" s="323"/>
      <c r="G119" s="323"/>
      <c r="H119" s="323"/>
      <c r="I119" s="323"/>
    </row>
    <row r="120" spans="2:9">
      <c r="B120" s="323"/>
      <c r="C120" s="323"/>
      <c r="D120" s="323"/>
      <c r="E120" s="323"/>
      <c r="F120" s="323"/>
      <c r="G120" s="323"/>
      <c r="H120" s="323"/>
      <c r="I120" s="323"/>
    </row>
    <row r="121" spans="2:9">
      <c r="B121" s="323"/>
      <c r="C121" s="323"/>
      <c r="D121" s="323"/>
      <c r="E121" s="323"/>
      <c r="F121" s="323"/>
      <c r="G121" s="323"/>
      <c r="H121" s="323"/>
      <c r="I121" s="323"/>
    </row>
    <row r="122" spans="2:9">
      <c r="B122" s="323"/>
      <c r="C122" s="323"/>
      <c r="D122" s="323"/>
      <c r="E122" s="323"/>
      <c r="F122" s="323"/>
      <c r="G122" s="323"/>
      <c r="H122" s="323"/>
      <c r="I122" s="323"/>
    </row>
    <row r="123" spans="2:9">
      <c r="B123" s="323"/>
      <c r="C123" s="323"/>
      <c r="D123" s="323"/>
      <c r="E123" s="323"/>
      <c r="F123" s="323"/>
      <c r="G123" s="323"/>
      <c r="H123" s="323"/>
      <c r="I123" s="323"/>
    </row>
    <row r="124" spans="2:9">
      <c r="B124" s="323"/>
      <c r="C124" s="323"/>
      <c r="D124" s="323"/>
      <c r="E124" s="323"/>
      <c r="F124" s="323"/>
      <c r="G124" s="323"/>
      <c r="H124" s="323"/>
      <c r="I124" s="323"/>
    </row>
    <row r="125" spans="2:9">
      <c r="B125" s="323"/>
      <c r="C125" s="323"/>
      <c r="D125" s="323"/>
      <c r="E125" s="323"/>
      <c r="F125" s="323"/>
      <c r="G125" s="323"/>
      <c r="H125" s="323"/>
      <c r="I125" s="323"/>
    </row>
    <row r="126" spans="2:9">
      <c r="B126" s="323"/>
      <c r="C126" s="323"/>
      <c r="D126" s="323"/>
      <c r="E126" s="323"/>
      <c r="F126" s="323"/>
      <c r="G126" s="323"/>
      <c r="H126" s="323"/>
      <c r="I126" s="323"/>
    </row>
    <row r="127" spans="2:9">
      <c r="B127" s="323"/>
      <c r="C127" s="323"/>
      <c r="D127" s="323"/>
      <c r="E127" s="323"/>
      <c r="F127" s="323"/>
      <c r="G127" s="323"/>
      <c r="H127" s="323"/>
      <c r="I127" s="323"/>
    </row>
    <row r="128" spans="2:9">
      <c r="B128" s="323"/>
      <c r="C128" s="323"/>
      <c r="D128" s="323"/>
      <c r="E128" s="323"/>
      <c r="F128" s="323"/>
      <c r="G128" s="323"/>
      <c r="H128" s="323"/>
      <c r="I128" s="323"/>
    </row>
    <row r="129" spans="3:9">
      <c r="C129" s="323"/>
      <c r="D129" s="323"/>
      <c r="E129" s="323"/>
      <c r="F129" s="323"/>
      <c r="G129" s="323"/>
      <c r="H129" s="323"/>
      <c r="I129" s="323"/>
    </row>
  </sheetData>
  <mergeCells count="51">
    <mergeCell ref="B4:CO4"/>
    <mergeCell ref="B6:CO6"/>
    <mergeCell ref="B8:CO8"/>
    <mergeCell ref="B10:CO10"/>
    <mergeCell ref="B12:CO12"/>
    <mergeCell ref="C20:N20"/>
    <mergeCell ref="R20:AY20"/>
    <mergeCell ref="BC20:CN20"/>
    <mergeCell ref="C22:N22"/>
    <mergeCell ref="C51:N51"/>
    <mergeCell ref="B63:CO63"/>
    <mergeCell ref="B78:CO78"/>
    <mergeCell ref="B80:Y80"/>
    <mergeCell ref="AB80:BE80"/>
    <mergeCell ref="BH80:CN80"/>
    <mergeCell ref="B81:Y81"/>
    <mergeCell ref="AB81:BE81"/>
    <mergeCell ref="BH81:CN81"/>
    <mergeCell ref="B82:Y82"/>
    <mergeCell ref="BH82:CN82"/>
    <mergeCell ref="B93:CO93"/>
    <mergeCell ref="B111:CO111"/>
    <mergeCell ref="B114:O114"/>
    <mergeCell ref="BM35:BS36"/>
    <mergeCell ref="BT35:BZ36"/>
    <mergeCell ref="CA35:CG36"/>
    <mergeCell ref="CH35:CN36"/>
    <mergeCell ref="BM28:BZ29"/>
    <mergeCell ref="CA28:CN29"/>
    <mergeCell ref="BC37:BL39"/>
    <mergeCell ref="BM37:CN39"/>
    <mergeCell ref="BC40:CM42"/>
    <mergeCell ref="R51:AY60"/>
    <mergeCell ref="C52:N60"/>
    <mergeCell ref="BM30:BS32"/>
    <mergeCell ref="BT30:BZ32"/>
    <mergeCell ref="CA30:CG32"/>
    <mergeCell ref="CH30:CN32"/>
    <mergeCell ref="C23:N49"/>
    <mergeCell ref="BC33:BL34"/>
    <mergeCell ref="BM33:BS34"/>
    <mergeCell ref="BT33:BZ34"/>
    <mergeCell ref="CA33:CG34"/>
    <mergeCell ref="CH33:CN34"/>
    <mergeCell ref="BC35:BL36"/>
    <mergeCell ref="AP67:AR76"/>
    <mergeCell ref="M67:AO76"/>
    <mergeCell ref="AS67:CN76"/>
    <mergeCell ref="B14:CO18"/>
    <mergeCell ref="R22:AY49"/>
    <mergeCell ref="BC30:BL32"/>
  </mergeCells>
  <pageMargins left="0.393700787401575" right="0.393700787401575" top="0.393700787401575" bottom="0.393700787401575" header="0.236220472440945" footer="0.236220472440945"/>
  <pageSetup paperSize="9" scale="39" orientation="portrait"/>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184"/>
  <sheetViews>
    <sheetView showGridLines="0" showRowColHeaders="0" zoomScale="45" zoomScaleNormal="45" workbookViewId="0">
      <pane xSplit="4" ySplit="10" topLeftCell="E11" activePane="bottomRight" state="frozen"/>
      <selection/>
      <selection pane="topRight"/>
      <selection pane="bottomLeft"/>
      <selection pane="bottomRight" activeCell="A1" sqref="A1"/>
    </sheetView>
  </sheetViews>
  <sheetFormatPr defaultColWidth="8.54166666666667" defaultRowHeight="10.5"/>
  <cols>
    <col min="1" max="1" width="32.0916666666667" style="51" customWidth="1"/>
    <col min="2" max="2" width="14.3666666666667" style="52" customWidth="1"/>
    <col min="3" max="3" width="28.9083333333333" style="53" customWidth="1"/>
    <col min="4" max="4" width="47.5416666666667" style="54" customWidth="1"/>
    <col min="5" max="5" width="20.5416666666667" style="51" customWidth="1"/>
    <col min="6" max="6" width="14.6333333333333" style="53" customWidth="1"/>
    <col min="7" max="7" width="16.6333333333333" style="51" customWidth="1"/>
    <col min="8" max="8" width="14.0916666666667" style="55" customWidth="1"/>
    <col min="9" max="9" width="20.45" style="55" customWidth="1"/>
    <col min="10" max="10" width="14.3666666666667" style="56" customWidth="1"/>
    <col min="11" max="11" width="20.5416666666667" style="51" customWidth="1"/>
    <col min="12" max="12" width="13.45" style="51" customWidth="1"/>
    <col min="13" max="13" width="14.5416666666667" style="57" customWidth="1"/>
    <col min="14" max="14" width="12.9083333333333" style="51" customWidth="1"/>
    <col min="15" max="15" width="18.0916666666667" style="55" customWidth="1"/>
    <col min="16" max="16" width="21" style="55" customWidth="1"/>
    <col min="17" max="17" width="15.6333333333333" style="51" customWidth="1"/>
    <col min="18" max="18" width="14.6333333333333" style="51" customWidth="1"/>
    <col min="19" max="19" width="19" style="51" customWidth="1"/>
    <col min="20" max="20" width="14.5416666666667" style="51" customWidth="1"/>
    <col min="21" max="21" width="14.45" style="51" customWidth="1"/>
    <col min="22" max="22" width="15.6333333333333" style="51" customWidth="1"/>
    <col min="23" max="23" width="16.9083333333333" style="51" customWidth="1"/>
    <col min="24" max="24" width="34.9083333333333" style="54" customWidth="1"/>
    <col min="25" max="25" width="44.9083333333333" style="54" customWidth="1"/>
    <col min="26" max="26" width="2.90833333333333" style="51" customWidth="1"/>
    <col min="27" max="16384" width="8.54166666666667" style="51"/>
  </cols>
  <sheetData>
    <row r="1" s="1" customFormat="1" ht="21.9" customHeight="1" spans="1:16">
      <c r="A1" s="58" t="s">
        <v>75</v>
      </c>
      <c r="B1" s="59"/>
      <c r="H1" s="10"/>
      <c r="I1" s="10"/>
      <c r="J1" s="109"/>
      <c r="O1" s="10"/>
      <c r="P1" s="10"/>
    </row>
    <row r="2" s="43" customFormat="1" ht="51.9" customHeight="1" spans="1:16">
      <c r="A2" s="60" t="s">
        <v>76</v>
      </c>
      <c r="B2" s="60"/>
      <c r="C2" s="60"/>
      <c r="D2" s="60"/>
      <c r="E2" s="61"/>
      <c r="F2" s="61"/>
      <c r="G2" s="61"/>
      <c r="H2" s="62"/>
      <c r="I2" s="110"/>
      <c r="J2" s="111"/>
      <c r="O2" s="110"/>
      <c r="P2" s="110"/>
    </row>
    <row r="3" s="44" customFormat="1" ht="4.5" customHeight="1" spans="2:25">
      <c r="B3" s="63"/>
      <c r="C3" s="64"/>
      <c r="D3" s="65"/>
      <c r="F3" s="64"/>
      <c r="H3" s="66"/>
      <c r="I3" s="66"/>
      <c r="J3" s="112"/>
      <c r="M3" s="113"/>
      <c r="O3" s="66"/>
      <c r="P3" s="66"/>
      <c r="X3" s="65"/>
      <c r="Y3" s="65"/>
    </row>
    <row r="4" s="45" customFormat="1" ht="15" customHeight="1" spans="1:16">
      <c r="A4" s="67" t="s">
        <v>77</v>
      </c>
      <c r="B4" s="68"/>
      <c r="C4" s="67" t="s">
        <v>78</v>
      </c>
      <c r="D4" s="69"/>
      <c r="H4" s="70"/>
      <c r="I4" s="70"/>
      <c r="J4" s="114" t="s">
        <v>79</v>
      </c>
      <c r="K4" s="114"/>
      <c r="L4" s="114"/>
      <c r="M4" s="114"/>
      <c r="N4" s="114"/>
      <c r="O4" s="70"/>
      <c r="P4" s="70"/>
    </row>
    <row r="5" s="45" customFormat="1" ht="17.25" customHeight="1" spans="1:19">
      <c r="A5" s="67" t="s">
        <v>80</v>
      </c>
      <c r="B5" s="71"/>
      <c r="C5" s="67" t="s">
        <v>81</v>
      </c>
      <c r="D5" s="72"/>
      <c r="H5" s="70"/>
      <c r="I5" s="70"/>
      <c r="J5" s="115" t="s">
        <v>82</v>
      </c>
      <c r="K5" s="115"/>
      <c r="L5" s="115" t="s">
        <v>83</v>
      </c>
      <c r="M5" s="115"/>
      <c r="N5" s="115"/>
      <c r="O5" s="70"/>
      <c r="P5" s="70"/>
      <c r="R5" s="149" t="s">
        <v>84</v>
      </c>
      <c r="S5" s="150"/>
    </row>
    <row r="6" s="44" customFormat="1" ht="25.5" customHeight="1" spans="1:25">
      <c r="A6" s="73"/>
      <c r="B6" s="74"/>
      <c r="C6" s="75"/>
      <c r="D6" s="75"/>
      <c r="E6" s="75"/>
      <c r="F6" s="75"/>
      <c r="G6" s="75"/>
      <c r="H6" s="76"/>
      <c r="I6" s="76"/>
      <c r="J6" s="115"/>
      <c r="K6" s="115"/>
      <c r="L6" s="115"/>
      <c r="M6" s="115"/>
      <c r="N6" s="115"/>
      <c r="O6" s="76"/>
      <c r="P6" s="116"/>
      <c r="Q6" s="151"/>
      <c r="R6" s="152"/>
      <c r="S6" s="153"/>
      <c r="U6" s="151"/>
      <c r="V6" s="151"/>
      <c r="W6" s="151"/>
      <c r="X6" s="154"/>
      <c r="Y6" s="154"/>
    </row>
    <row r="7" s="44" customFormat="1" ht="5.25" customHeight="1" spans="1:25">
      <c r="A7" s="73"/>
      <c r="B7" s="74"/>
      <c r="C7" s="75"/>
      <c r="D7" s="75"/>
      <c r="E7" s="75"/>
      <c r="F7" s="75"/>
      <c r="G7" s="75"/>
      <c r="H7" s="76"/>
      <c r="I7" s="76"/>
      <c r="J7" s="117"/>
      <c r="K7" s="117"/>
      <c r="L7" s="75"/>
      <c r="M7" s="75"/>
      <c r="N7" s="75"/>
      <c r="O7" s="76"/>
      <c r="P7" s="116"/>
      <c r="Q7" s="151"/>
      <c r="R7" s="151"/>
      <c r="S7" s="151"/>
      <c r="T7" s="151"/>
      <c r="U7" s="151"/>
      <c r="V7" s="151"/>
      <c r="W7" s="151"/>
      <c r="X7" s="154"/>
      <c r="Y7" s="154"/>
    </row>
    <row r="8" s="46" customFormat="1" ht="31.5" customHeight="1" spans="1:25">
      <c r="A8" s="77" t="s">
        <v>85</v>
      </c>
      <c r="B8" s="77"/>
      <c r="C8" s="77"/>
      <c r="D8" s="77"/>
      <c r="E8" s="78"/>
      <c r="F8" s="78"/>
      <c r="G8" s="78"/>
      <c r="H8" s="79" t="s">
        <v>86</v>
      </c>
      <c r="I8" s="79"/>
      <c r="J8" s="79"/>
      <c r="K8" s="118" t="s">
        <v>87</v>
      </c>
      <c r="L8" s="118"/>
      <c r="M8" s="118"/>
      <c r="N8" s="118"/>
      <c r="O8" s="119" t="s">
        <v>88</v>
      </c>
      <c r="P8" s="119"/>
      <c r="Q8" s="155" t="s">
        <v>89</v>
      </c>
      <c r="R8" s="155"/>
      <c r="S8" s="155"/>
      <c r="T8" s="155"/>
      <c r="U8" s="156" t="s">
        <v>90</v>
      </c>
      <c r="V8" s="156"/>
      <c r="W8" s="156"/>
      <c r="X8" s="157" t="s">
        <v>91</v>
      </c>
      <c r="Y8" s="157"/>
    </row>
    <row r="9" s="46" customFormat="1" ht="42" customHeight="1" spans="1:25">
      <c r="A9" s="80" t="s">
        <v>92</v>
      </c>
      <c r="B9" s="81" t="s">
        <v>93</v>
      </c>
      <c r="C9" s="81" t="s">
        <v>94</v>
      </c>
      <c r="D9" s="80" t="s">
        <v>95</v>
      </c>
      <c r="E9" s="80" t="s">
        <v>96</v>
      </c>
      <c r="F9" s="81" t="s">
        <v>97</v>
      </c>
      <c r="G9" s="80" t="s">
        <v>98</v>
      </c>
      <c r="H9" s="80" t="s">
        <v>99</v>
      </c>
      <c r="I9" s="120" t="s">
        <v>100</v>
      </c>
      <c r="J9" s="121" t="s">
        <v>101</v>
      </c>
      <c r="K9" s="80" t="s">
        <v>102</v>
      </c>
      <c r="L9" s="80" t="s">
        <v>103</v>
      </c>
      <c r="M9" s="80" t="s">
        <v>104</v>
      </c>
      <c r="N9" s="80" t="s">
        <v>105</v>
      </c>
      <c r="O9" s="80" t="s">
        <v>106</v>
      </c>
      <c r="P9" s="80" t="s">
        <v>107</v>
      </c>
      <c r="Q9" s="80" t="s">
        <v>108</v>
      </c>
      <c r="R9" s="80" t="s">
        <v>109</v>
      </c>
      <c r="S9" s="80" t="s">
        <v>110</v>
      </c>
      <c r="T9" s="80" t="s">
        <v>111</v>
      </c>
      <c r="U9" s="80" t="s">
        <v>112</v>
      </c>
      <c r="V9" s="80" t="s">
        <v>113</v>
      </c>
      <c r="W9" s="80" t="s">
        <v>114</v>
      </c>
      <c r="X9" s="80" t="s">
        <v>115</v>
      </c>
      <c r="Y9" s="80" t="s">
        <v>116</v>
      </c>
    </row>
    <row r="10" s="46" customFormat="1" ht="16.5" customHeight="1" spans="1:25">
      <c r="A10" s="80"/>
      <c r="B10" s="81"/>
      <c r="C10" s="81"/>
      <c r="D10" s="80"/>
      <c r="E10" s="80"/>
      <c r="F10" s="81"/>
      <c r="G10" s="80"/>
      <c r="H10" s="80"/>
      <c r="I10" s="122"/>
      <c r="J10" s="121"/>
      <c r="K10" s="80"/>
      <c r="L10" s="80"/>
      <c r="M10" s="80"/>
      <c r="N10" s="80"/>
      <c r="O10" s="80"/>
      <c r="P10" s="80"/>
      <c r="Q10" s="80"/>
      <c r="R10" s="80"/>
      <c r="S10" s="80"/>
      <c r="T10" s="80"/>
      <c r="U10" s="80"/>
      <c r="V10" s="80"/>
      <c r="W10" s="80"/>
      <c r="X10" s="80"/>
      <c r="Y10" s="80"/>
    </row>
    <row r="11" s="47" customFormat="1" ht="39.9" customHeight="1" spans="1:50">
      <c r="A11" s="82" t="s">
        <v>117</v>
      </c>
      <c r="B11" s="83" t="s">
        <v>118</v>
      </c>
      <c r="C11" s="84" t="s">
        <v>119</v>
      </c>
      <c r="D11" s="84" t="s">
        <v>120</v>
      </c>
      <c r="E11" s="85" t="s">
        <v>121</v>
      </c>
      <c r="F11" s="86">
        <v>42644</v>
      </c>
      <c r="G11" s="87" t="s">
        <v>121</v>
      </c>
      <c r="H11" s="88">
        <v>6.6</v>
      </c>
      <c r="I11" s="123">
        <v>0.5</v>
      </c>
      <c r="J11" s="124">
        <f t="shared" ref="J11:J42" si="0">IF(H11*I11=0,"公式",H11*I11)</f>
        <v>3.3</v>
      </c>
      <c r="K11" s="125" t="s">
        <v>91</v>
      </c>
      <c r="L11" s="123"/>
      <c r="M11" s="126" t="str">
        <f>IFERROR(CHOOSE(MATCH(K11,{"煤","柴油","燃油","煤油","液化石油气","天然气","砍伐木材","重造林木材","其他"},0),96.3,74.1,77.4,71.5,63.1,56.1,109.6,0,"请在最后一栏中提供详细信息"),"公式")</f>
        <v>请在最后一栏中提供详细信息</v>
      </c>
      <c r="N11" s="127" t="str">
        <f t="shared" ref="N11:N42" si="1">IFERROR(L11*M11/1000,"公式")</f>
        <v>公式</v>
      </c>
      <c r="O11" s="128"/>
      <c r="P11" s="129"/>
      <c r="Q11" s="158"/>
      <c r="R11" s="159"/>
      <c r="S11" s="160"/>
      <c r="T11" s="161"/>
      <c r="U11" s="162">
        <v>2400</v>
      </c>
      <c r="V11" s="163">
        <v>700</v>
      </c>
      <c r="W11" s="127">
        <f t="shared" ref="W11:W42" si="2">IFERROR(U11/V11,"公式")</f>
        <v>3.42857142857143</v>
      </c>
      <c r="X11" s="158"/>
      <c r="Y11" s="182" t="s">
        <v>122</v>
      </c>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row>
    <row r="12" s="48" customFormat="1" ht="39.9" customHeight="1" spans="1:50">
      <c r="A12" s="82"/>
      <c r="B12" s="83"/>
      <c r="C12" s="84"/>
      <c r="D12" s="84" t="s">
        <v>123</v>
      </c>
      <c r="E12" s="85" t="s">
        <v>121</v>
      </c>
      <c r="F12" s="86">
        <v>43070</v>
      </c>
      <c r="G12" s="87" t="s">
        <v>121</v>
      </c>
      <c r="H12" s="88"/>
      <c r="I12" s="123"/>
      <c r="J12" s="124" t="str">
        <f t="shared" si="0"/>
        <v>公式</v>
      </c>
      <c r="K12" s="125" t="s">
        <v>91</v>
      </c>
      <c r="L12" s="123">
        <v>1860</v>
      </c>
      <c r="M12" s="126" t="str">
        <f>IFERROR(CHOOSE(MATCH(K12,{"煤","柴油","燃油","煤油","液化石油气","天然气","砍伐木材","重造林木材","其他"},0),96.3,74.1,77.4,71.5,63.1,56.1,109.6,0,"请在最后一栏中提供详细信息"),"公式")</f>
        <v>请在最后一栏中提供详细信息</v>
      </c>
      <c r="N12" s="127" t="str">
        <f t="shared" si="1"/>
        <v>公式</v>
      </c>
      <c r="O12" s="128"/>
      <c r="P12" s="129"/>
      <c r="Q12" s="158" t="s">
        <v>124</v>
      </c>
      <c r="R12" s="159">
        <v>60</v>
      </c>
      <c r="S12" s="160"/>
      <c r="T12" s="161"/>
      <c r="U12" s="162">
        <v>24000</v>
      </c>
      <c r="V12" s="163">
        <v>4000</v>
      </c>
      <c r="W12" s="127">
        <f t="shared" si="2"/>
        <v>6</v>
      </c>
      <c r="X12" s="158"/>
      <c r="Y12" s="182" t="s">
        <v>125</v>
      </c>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row>
    <row r="13" s="48" customFormat="1" ht="39.9" customHeight="1" spans="1:50">
      <c r="A13" s="82"/>
      <c r="B13" s="83"/>
      <c r="C13" s="84"/>
      <c r="D13" s="84" t="s">
        <v>126</v>
      </c>
      <c r="E13" s="85" t="s">
        <v>121</v>
      </c>
      <c r="F13" s="86" t="s">
        <v>127</v>
      </c>
      <c r="G13" s="87" t="s">
        <v>121</v>
      </c>
      <c r="H13" s="88"/>
      <c r="I13" s="123"/>
      <c r="J13" s="124" t="str">
        <f t="shared" si="0"/>
        <v>公式</v>
      </c>
      <c r="K13" s="125" t="s">
        <v>121</v>
      </c>
      <c r="L13" s="123"/>
      <c r="M13" s="126" t="str">
        <f ca="1">IFERROR(CHOOSE(Q15MATCH(K13,{"煤","柴油","燃油","煤油","液化石油气","天然气","砍伐木材","重造林木材","其他"},0),96.3,74.1,77.4,71.5,63.1,56.1,109.6,0,"请在最后一栏中提供详细信息"),"公式")</f>
        <v>公式</v>
      </c>
      <c r="N13" s="127" t="str">
        <f ca="1" t="shared" si="1"/>
        <v>公式</v>
      </c>
      <c r="O13" s="128"/>
      <c r="P13" s="129"/>
      <c r="Q13" s="158"/>
      <c r="R13" s="159"/>
      <c r="S13" s="160"/>
      <c r="T13" s="161"/>
      <c r="U13" s="162">
        <v>15000</v>
      </c>
      <c r="V13" s="163"/>
      <c r="W13" s="127" t="str">
        <f t="shared" si="2"/>
        <v>公式</v>
      </c>
      <c r="X13" s="158" t="s">
        <v>128</v>
      </c>
      <c r="Y13" s="182" t="s">
        <v>129</v>
      </c>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row>
    <row r="14" s="48" customFormat="1" ht="39.9" customHeight="1" spans="1:50">
      <c r="A14" s="82" t="s">
        <v>130</v>
      </c>
      <c r="B14" s="83" t="s">
        <v>131</v>
      </c>
      <c r="C14" s="84" t="s">
        <v>132</v>
      </c>
      <c r="D14" s="84" t="s">
        <v>133</v>
      </c>
      <c r="E14" s="85" t="s">
        <v>121</v>
      </c>
      <c r="F14" s="86" t="s">
        <v>127</v>
      </c>
      <c r="G14" s="87" t="s">
        <v>121</v>
      </c>
      <c r="H14" s="88"/>
      <c r="I14" s="123"/>
      <c r="J14" s="124" t="str">
        <f t="shared" si="0"/>
        <v>公式</v>
      </c>
      <c r="K14" s="125" t="s">
        <v>121</v>
      </c>
      <c r="L14" s="123"/>
      <c r="M14" s="126" t="str">
        <f>IFERROR(CHOOSE(MATCH(K14,{"煤","柴油","燃油","煤油","液化石油气","天然气","砍伐木材","重造林木材","其他"},0),96.3,74.1,77.4,71.5,63.1,56.1,109.6,0,"请在最后一栏中提供详细信息"),"公式")</f>
        <v>公式</v>
      </c>
      <c r="N14" s="127" t="str">
        <f t="shared" si="1"/>
        <v>公式</v>
      </c>
      <c r="O14" s="128">
        <v>1500</v>
      </c>
      <c r="P14" s="129" t="s">
        <v>134</v>
      </c>
      <c r="Q14" s="158"/>
      <c r="R14" s="159"/>
      <c r="S14" s="160"/>
      <c r="T14" s="161"/>
      <c r="U14" s="162">
        <v>28000</v>
      </c>
      <c r="V14" s="163">
        <v>7000</v>
      </c>
      <c r="W14" s="127">
        <f t="shared" si="2"/>
        <v>4</v>
      </c>
      <c r="X14" s="158"/>
      <c r="Y14" s="182" t="s">
        <v>135</v>
      </c>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row>
    <row r="15" s="48" customFormat="1" ht="39.9" customHeight="1" spans="1:50">
      <c r="A15" s="89"/>
      <c r="B15" s="90"/>
      <c r="C15" s="91"/>
      <c r="D15" s="91" t="s">
        <v>136</v>
      </c>
      <c r="E15" s="92" t="s">
        <v>121</v>
      </c>
      <c r="F15" s="93">
        <v>42887</v>
      </c>
      <c r="G15" s="94" t="s">
        <v>121</v>
      </c>
      <c r="H15" s="95">
        <v>1.2</v>
      </c>
      <c r="I15" s="130">
        <v>0.5</v>
      </c>
      <c r="J15" s="131">
        <f t="shared" si="0"/>
        <v>0.6</v>
      </c>
      <c r="K15" s="125" t="s">
        <v>121</v>
      </c>
      <c r="L15" s="130"/>
      <c r="M15" s="132" t="str">
        <f>IFERROR(CHOOSE(MATCH(K15,{"煤","柴油","燃油","煤油","液化石油气","天然气","砍伐木材","重造林木材","其他"},0),96.3,74.1,77.4,71.5,63.1,56.1,109.6,0,"请在最后一栏中提供详细信息"),"公式")</f>
        <v>公式</v>
      </c>
      <c r="N15" s="133" t="str">
        <f t="shared" si="1"/>
        <v>公式</v>
      </c>
      <c r="O15" s="134"/>
      <c r="P15" s="135"/>
      <c r="Q15" s="164"/>
      <c r="R15" s="165"/>
      <c r="S15" s="166"/>
      <c r="T15" s="167"/>
      <c r="U15" s="168">
        <v>50</v>
      </c>
      <c r="V15" s="169">
        <v>100</v>
      </c>
      <c r="W15" s="133">
        <f t="shared" si="2"/>
        <v>0.5</v>
      </c>
      <c r="X15" s="164"/>
      <c r="Y15" s="184"/>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row>
    <row r="16" s="49" customFormat="1" ht="39.9" customHeight="1" spans="1:50">
      <c r="A16" s="96"/>
      <c r="B16" s="97"/>
      <c r="C16" s="98"/>
      <c r="D16" s="98"/>
      <c r="E16" s="99" t="s">
        <v>121</v>
      </c>
      <c r="F16" s="100"/>
      <c r="G16" s="101" t="s">
        <v>137</v>
      </c>
      <c r="H16" s="102"/>
      <c r="I16" s="136"/>
      <c r="J16" s="137" t="str">
        <f t="shared" si="0"/>
        <v>公式</v>
      </c>
      <c r="K16" s="138" t="s">
        <v>121</v>
      </c>
      <c r="L16" s="136"/>
      <c r="M16" s="139" t="str">
        <f>IFERROR(CHOOSE(MATCH(K16,{"煤","柴油","燃油","煤油","液化石油气","天然气","砍伐木材","重造林木材","其他"},0),96.3,74.1,77.4,71.5,63.1,56.1,109.6,0,"请在最后一栏中提供详细信息"),"公式")</f>
        <v>公式</v>
      </c>
      <c r="N16" s="140" t="str">
        <f t="shared" si="1"/>
        <v>公式</v>
      </c>
      <c r="O16" s="141"/>
      <c r="P16" s="142"/>
      <c r="Q16" s="170"/>
      <c r="R16" s="171"/>
      <c r="S16" s="172"/>
      <c r="T16" s="173"/>
      <c r="U16" s="174"/>
      <c r="V16" s="175"/>
      <c r="W16" s="140" t="str">
        <f t="shared" si="2"/>
        <v>公式</v>
      </c>
      <c r="X16" s="170"/>
      <c r="Y16" s="185"/>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row>
    <row r="17" s="49" customFormat="1" ht="39.9" customHeight="1" spans="1:50">
      <c r="A17" s="96"/>
      <c r="B17" s="103"/>
      <c r="C17" s="104"/>
      <c r="D17" s="104"/>
      <c r="E17" s="105" t="s">
        <v>121</v>
      </c>
      <c r="F17" s="106"/>
      <c r="G17" s="101" t="s">
        <v>121</v>
      </c>
      <c r="H17" s="107"/>
      <c r="I17" s="143"/>
      <c r="J17" s="144" t="str">
        <f t="shared" si="0"/>
        <v>公式</v>
      </c>
      <c r="K17" s="138" t="s">
        <v>121</v>
      </c>
      <c r="L17" s="143"/>
      <c r="M17" s="145" t="str">
        <f>IFERROR(CHOOSE(MATCH(K17,{"煤","柴油","燃油","煤油","液化石油气","天然气","砍伐木材","重造林木材","其他"},0),96.3,74.1,77.4,71.5,63.1,56.1,109.6,0,"请在最后一栏中提供详细信息"),"公式")</f>
        <v>公式</v>
      </c>
      <c r="N17" s="146" t="str">
        <f t="shared" si="1"/>
        <v>公式</v>
      </c>
      <c r="O17" s="147"/>
      <c r="P17" s="148"/>
      <c r="Q17" s="176"/>
      <c r="R17" s="177"/>
      <c r="S17" s="178"/>
      <c r="T17" s="179"/>
      <c r="U17" s="180"/>
      <c r="V17" s="181"/>
      <c r="W17" s="146" t="str">
        <f t="shared" si="2"/>
        <v>公式</v>
      </c>
      <c r="X17" s="176"/>
      <c r="Y17" s="187"/>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row>
    <row r="18" s="49" customFormat="1" ht="39.9" customHeight="1" spans="1:50">
      <c r="A18" s="108"/>
      <c r="B18" s="103"/>
      <c r="C18" s="104"/>
      <c r="D18" s="104"/>
      <c r="E18" s="105" t="s">
        <v>121</v>
      </c>
      <c r="F18" s="106"/>
      <c r="G18" s="101" t="s">
        <v>121</v>
      </c>
      <c r="H18" s="107"/>
      <c r="I18" s="143"/>
      <c r="J18" s="144" t="str">
        <f t="shared" si="0"/>
        <v>公式</v>
      </c>
      <c r="K18" s="138" t="s">
        <v>121</v>
      </c>
      <c r="L18" s="143"/>
      <c r="M18" s="145" t="str">
        <f>IFERROR(CHOOSE(MATCH(K18,{"煤","柴油","燃油","煤油","液化石油气","天然气","砍伐木材","重造林木材","其他"},0),96.3,74.1,77.4,71.5,63.1,56.1,109.6,0,"请在最后一栏中提供详细信息"),"公式")</f>
        <v>公式</v>
      </c>
      <c r="N18" s="146" t="str">
        <f t="shared" si="1"/>
        <v>公式</v>
      </c>
      <c r="O18" s="147"/>
      <c r="P18" s="148"/>
      <c r="Q18" s="176"/>
      <c r="R18" s="177"/>
      <c r="S18" s="178"/>
      <c r="T18" s="179"/>
      <c r="U18" s="180"/>
      <c r="V18" s="181"/>
      <c r="W18" s="146" t="str">
        <f t="shared" si="2"/>
        <v>公式</v>
      </c>
      <c r="X18" s="176"/>
      <c r="Y18" s="187"/>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row>
    <row r="19" s="49" customFormat="1" ht="39.9" customHeight="1" spans="1:50">
      <c r="A19" s="108"/>
      <c r="B19" s="103"/>
      <c r="C19" s="104"/>
      <c r="D19" s="104"/>
      <c r="E19" s="105" t="s">
        <v>121</v>
      </c>
      <c r="F19" s="106"/>
      <c r="G19" s="101" t="s">
        <v>121</v>
      </c>
      <c r="H19" s="107"/>
      <c r="I19" s="143"/>
      <c r="J19" s="144" t="str">
        <f t="shared" si="0"/>
        <v>公式</v>
      </c>
      <c r="K19" s="138" t="s">
        <v>121</v>
      </c>
      <c r="L19" s="143"/>
      <c r="M19" s="145" t="str">
        <f>IFERROR(CHOOSE(MATCH(K19,{"煤","柴油","燃油","煤油","液化石油气","天然气","砍伐木材","重造林木材","其他"},0),96.3,74.1,77.4,71.5,63.1,56.1,109.6,0,"请在最后一栏中提供详细信息"),"公式")</f>
        <v>公式</v>
      </c>
      <c r="N19" s="146" t="str">
        <f t="shared" si="1"/>
        <v>公式</v>
      </c>
      <c r="O19" s="147"/>
      <c r="P19" s="148"/>
      <c r="Q19" s="176"/>
      <c r="R19" s="177"/>
      <c r="S19" s="178"/>
      <c r="T19" s="179"/>
      <c r="U19" s="180"/>
      <c r="V19" s="181"/>
      <c r="W19" s="146" t="str">
        <f t="shared" si="2"/>
        <v>公式</v>
      </c>
      <c r="X19" s="176"/>
      <c r="Y19" s="187"/>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row>
    <row r="20" s="49" customFormat="1" ht="39.9" customHeight="1" spans="1:50">
      <c r="A20" s="108"/>
      <c r="B20" s="103"/>
      <c r="C20" s="104"/>
      <c r="D20" s="104"/>
      <c r="E20" s="105" t="s">
        <v>121</v>
      </c>
      <c r="F20" s="106"/>
      <c r="G20" s="101" t="s">
        <v>121</v>
      </c>
      <c r="H20" s="107"/>
      <c r="I20" s="143"/>
      <c r="J20" s="144" t="str">
        <f t="shared" si="0"/>
        <v>公式</v>
      </c>
      <c r="K20" s="138" t="s">
        <v>121</v>
      </c>
      <c r="L20" s="143"/>
      <c r="M20" s="145" t="str">
        <f>IFERROR(CHOOSE(MATCH(K20,{"煤","柴油","燃油","煤油","液化石油气","天然气","砍伐木材","重造林木材","其他"},0),96.3,74.1,77.4,71.5,63.1,56.1,109.6,0,"请在最后一栏中提供详细信息"),"公式")</f>
        <v>公式</v>
      </c>
      <c r="N20" s="146" t="str">
        <f t="shared" si="1"/>
        <v>公式</v>
      </c>
      <c r="O20" s="147"/>
      <c r="P20" s="148"/>
      <c r="Q20" s="176"/>
      <c r="R20" s="177"/>
      <c r="S20" s="178"/>
      <c r="T20" s="179"/>
      <c r="U20" s="180"/>
      <c r="V20" s="181"/>
      <c r="W20" s="146" t="str">
        <f t="shared" si="2"/>
        <v>公式</v>
      </c>
      <c r="X20" s="176"/>
      <c r="Y20" s="187"/>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row>
    <row r="21" s="49" customFormat="1" ht="39.9" customHeight="1" spans="1:50">
      <c r="A21" s="108"/>
      <c r="B21" s="103"/>
      <c r="C21" s="104"/>
      <c r="D21" s="104"/>
      <c r="E21" s="105" t="s">
        <v>121</v>
      </c>
      <c r="F21" s="106"/>
      <c r="G21" s="101" t="s">
        <v>121</v>
      </c>
      <c r="H21" s="107"/>
      <c r="I21" s="143"/>
      <c r="J21" s="144" t="str">
        <f t="shared" si="0"/>
        <v>公式</v>
      </c>
      <c r="K21" s="138" t="s">
        <v>121</v>
      </c>
      <c r="L21" s="143"/>
      <c r="M21" s="145" t="str">
        <f>IFERROR(CHOOSE(MATCH(K21,{"煤","柴油","燃油","煤油","液化石油气","天然气","砍伐木材","重造林木材","其他"},0),96.3,74.1,77.4,71.5,63.1,56.1,109.6,0,"请在最后一栏中提供详细信息"),"公式")</f>
        <v>公式</v>
      </c>
      <c r="N21" s="146" t="str">
        <f t="shared" si="1"/>
        <v>公式</v>
      </c>
      <c r="O21" s="147"/>
      <c r="P21" s="148"/>
      <c r="Q21" s="176"/>
      <c r="R21" s="177"/>
      <c r="S21" s="178"/>
      <c r="T21" s="179"/>
      <c r="U21" s="180"/>
      <c r="V21" s="181"/>
      <c r="W21" s="146" t="str">
        <f t="shared" si="2"/>
        <v>公式</v>
      </c>
      <c r="X21" s="176"/>
      <c r="Y21" s="187"/>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row>
    <row r="22" s="50" customFormat="1" ht="39.9" customHeight="1" spans="1:50">
      <c r="A22" s="96"/>
      <c r="B22" s="97"/>
      <c r="C22" s="98"/>
      <c r="D22" s="98"/>
      <c r="E22" s="99" t="s">
        <v>121</v>
      </c>
      <c r="F22" s="100"/>
      <c r="G22" s="101" t="s">
        <v>121</v>
      </c>
      <c r="H22" s="102"/>
      <c r="I22" s="136"/>
      <c r="J22" s="144" t="str">
        <f t="shared" si="0"/>
        <v>公式</v>
      </c>
      <c r="K22" s="138" t="s">
        <v>121</v>
      </c>
      <c r="L22" s="136"/>
      <c r="M22" s="139" t="str">
        <f>IFERROR(CHOOSE(MATCH(K22,{"煤","柴油","燃油","煤油","液化石油气","天然气","砍伐木材","重造林木材","其他"},0),96.3,74.1,77.4,71.5,63.1,56.1,109.6,0,"请在最后一栏中提供详细信息"),"公式")</f>
        <v>公式</v>
      </c>
      <c r="N22" s="140" t="str">
        <f t="shared" si="1"/>
        <v>公式</v>
      </c>
      <c r="O22" s="141"/>
      <c r="P22" s="142"/>
      <c r="Q22" s="170"/>
      <c r="R22" s="171"/>
      <c r="S22" s="172"/>
      <c r="T22" s="173"/>
      <c r="U22" s="174"/>
      <c r="V22" s="175"/>
      <c r="W22" s="140" t="str">
        <f t="shared" si="2"/>
        <v>公式</v>
      </c>
      <c r="X22" s="170"/>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row>
    <row r="23" s="50" customFormat="1" ht="39.9" customHeight="1" spans="1:50">
      <c r="A23" s="108"/>
      <c r="B23" s="103"/>
      <c r="C23" s="104"/>
      <c r="D23" s="104"/>
      <c r="E23" s="105" t="s">
        <v>121</v>
      </c>
      <c r="F23" s="106"/>
      <c r="G23" s="101" t="s">
        <v>121</v>
      </c>
      <c r="H23" s="107"/>
      <c r="I23" s="143"/>
      <c r="J23" s="144" t="str">
        <f t="shared" si="0"/>
        <v>公式</v>
      </c>
      <c r="K23" s="138" t="s">
        <v>121</v>
      </c>
      <c r="L23" s="143"/>
      <c r="M23" s="145" t="str">
        <f>IFERROR(CHOOSE(MATCH(K23,{"煤","柴油","燃油","煤油","液化石油气","天然气","砍伐木材","重造林木材","其他"},0),96.3,74.1,77.4,71.5,63.1,56.1,109.6,0,"请在最后一栏中提供详细信息"),"公式")</f>
        <v>公式</v>
      </c>
      <c r="N23" s="146" t="str">
        <f t="shared" si="1"/>
        <v>公式</v>
      </c>
      <c r="O23" s="147"/>
      <c r="P23" s="148"/>
      <c r="Q23" s="176"/>
      <c r="R23" s="177"/>
      <c r="S23" s="178"/>
      <c r="T23" s="179"/>
      <c r="U23" s="180"/>
      <c r="V23" s="181"/>
      <c r="W23" s="146" t="str">
        <f t="shared" si="2"/>
        <v>公式</v>
      </c>
      <c r="X23" s="176"/>
      <c r="Y23" s="187"/>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row>
    <row r="24" s="50" customFormat="1" ht="39.9" customHeight="1" spans="1:50">
      <c r="A24" s="108"/>
      <c r="B24" s="103"/>
      <c r="C24" s="104"/>
      <c r="D24" s="104"/>
      <c r="E24" s="105" t="s">
        <v>121</v>
      </c>
      <c r="F24" s="106"/>
      <c r="G24" s="101" t="s">
        <v>121</v>
      </c>
      <c r="H24" s="107"/>
      <c r="I24" s="143"/>
      <c r="J24" s="144" t="str">
        <f t="shared" si="0"/>
        <v>公式</v>
      </c>
      <c r="K24" s="138" t="s">
        <v>121</v>
      </c>
      <c r="L24" s="143"/>
      <c r="M24" s="145" t="str">
        <f>IFERROR(CHOOSE(MATCH(K24,{"煤","柴油","燃油","煤油","液化石油气","天然气","砍伐木材","重造林木材","其他"},0),96.3,74.1,77.4,71.5,63.1,56.1,109.6,0,"请在最后一栏中提供详细信息"),"公式")</f>
        <v>公式</v>
      </c>
      <c r="N24" s="146" t="str">
        <f t="shared" si="1"/>
        <v>公式</v>
      </c>
      <c r="O24" s="147"/>
      <c r="P24" s="148"/>
      <c r="Q24" s="176"/>
      <c r="R24" s="177"/>
      <c r="S24" s="178"/>
      <c r="T24" s="179"/>
      <c r="U24" s="180"/>
      <c r="V24" s="181"/>
      <c r="W24" s="146" t="str">
        <f t="shared" si="2"/>
        <v>公式</v>
      </c>
      <c r="X24" s="176"/>
      <c r="Y24" s="187"/>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row>
    <row r="25" s="50" customFormat="1" ht="39.9" customHeight="1" spans="1:50">
      <c r="A25" s="108"/>
      <c r="B25" s="103"/>
      <c r="C25" s="104"/>
      <c r="D25" s="104"/>
      <c r="E25" s="105" t="s">
        <v>121</v>
      </c>
      <c r="F25" s="106"/>
      <c r="G25" s="101" t="s">
        <v>121</v>
      </c>
      <c r="H25" s="107"/>
      <c r="I25" s="143"/>
      <c r="J25" s="144" t="str">
        <f t="shared" si="0"/>
        <v>公式</v>
      </c>
      <c r="K25" s="138" t="s">
        <v>121</v>
      </c>
      <c r="L25" s="143"/>
      <c r="M25" s="145" t="str">
        <f>IFERROR(CHOOSE(MATCH(K25,{"煤","柴油","燃油","煤油","液化石油气","天然气","砍伐木材","重造林木材","其他"},0),96.3,74.1,77.4,71.5,63.1,56.1,109.6,0,"请在最后一栏中提供详细信息"),"公式")</f>
        <v>公式</v>
      </c>
      <c r="N25" s="146" t="str">
        <f t="shared" si="1"/>
        <v>公式</v>
      </c>
      <c r="O25" s="147"/>
      <c r="P25" s="148"/>
      <c r="Q25" s="176"/>
      <c r="R25" s="177"/>
      <c r="S25" s="178"/>
      <c r="T25" s="179"/>
      <c r="U25" s="180"/>
      <c r="V25" s="181"/>
      <c r="W25" s="146" t="str">
        <f t="shared" si="2"/>
        <v>公式</v>
      </c>
      <c r="X25" s="176"/>
      <c r="Y25" s="187"/>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row>
    <row r="26" s="50" customFormat="1" ht="39.9" customHeight="1" spans="1:50">
      <c r="A26" s="108"/>
      <c r="B26" s="103"/>
      <c r="C26" s="104"/>
      <c r="D26" s="104"/>
      <c r="E26" s="105" t="s">
        <v>121</v>
      </c>
      <c r="F26" s="106"/>
      <c r="G26" s="101" t="s">
        <v>121</v>
      </c>
      <c r="H26" s="107"/>
      <c r="I26" s="143"/>
      <c r="J26" s="144" t="str">
        <f t="shared" si="0"/>
        <v>公式</v>
      </c>
      <c r="K26" s="138" t="s">
        <v>121</v>
      </c>
      <c r="L26" s="143"/>
      <c r="M26" s="145" t="str">
        <f>IFERROR(CHOOSE(MATCH(K26,{"煤","柴油","燃油","煤油","液化石油气","天然气","砍伐木材","重造林木材","其他"},0),96.3,74.1,77.4,71.5,63.1,56.1,109.6,0,"请在最后一栏中提供详细信息"),"公式")</f>
        <v>公式</v>
      </c>
      <c r="N26" s="146" t="str">
        <f t="shared" si="1"/>
        <v>公式</v>
      </c>
      <c r="O26" s="147"/>
      <c r="P26" s="148"/>
      <c r="Q26" s="176"/>
      <c r="R26" s="177"/>
      <c r="S26" s="178"/>
      <c r="T26" s="179"/>
      <c r="U26" s="180"/>
      <c r="V26" s="181"/>
      <c r="W26" s="146" t="str">
        <f t="shared" si="2"/>
        <v>公式</v>
      </c>
      <c r="X26" s="176"/>
      <c r="Y26" s="187"/>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row>
    <row r="27" s="50" customFormat="1" ht="39.9" customHeight="1" spans="1:50">
      <c r="A27" s="108"/>
      <c r="B27" s="103"/>
      <c r="C27" s="104"/>
      <c r="D27" s="104"/>
      <c r="E27" s="105" t="s">
        <v>121</v>
      </c>
      <c r="F27" s="106"/>
      <c r="G27" s="101" t="s">
        <v>121</v>
      </c>
      <c r="H27" s="107"/>
      <c r="I27" s="143"/>
      <c r="J27" s="144" t="str">
        <f t="shared" si="0"/>
        <v>公式</v>
      </c>
      <c r="K27" s="138" t="s">
        <v>121</v>
      </c>
      <c r="L27" s="143"/>
      <c r="M27" s="145" t="str">
        <f>IFERROR(CHOOSE(MATCH(K27,{"煤","柴油","燃油","煤油","液化石油气","天然气","砍伐木材","重造林木材","其他"},0),96.3,74.1,77.4,71.5,63.1,56.1,109.6,0,"请在最后一栏中提供详细信息"),"公式")</f>
        <v>公式</v>
      </c>
      <c r="N27" s="146" t="str">
        <f t="shared" si="1"/>
        <v>公式</v>
      </c>
      <c r="O27" s="147"/>
      <c r="P27" s="148"/>
      <c r="Q27" s="176"/>
      <c r="R27" s="177"/>
      <c r="S27" s="178"/>
      <c r="T27" s="179"/>
      <c r="U27" s="180"/>
      <c r="V27" s="181"/>
      <c r="W27" s="146" t="str">
        <f t="shared" si="2"/>
        <v>公式</v>
      </c>
      <c r="X27" s="176"/>
      <c r="Y27" s="187"/>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row>
    <row r="28" s="49" customFormat="1" ht="39.9" customHeight="1" spans="1:50">
      <c r="A28" s="108"/>
      <c r="B28" s="103"/>
      <c r="C28" s="104"/>
      <c r="D28" s="104"/>
      <c r="E28" s="105" t="s">
        <v>121</v>
      </c>
      <c r="F28" s="106"/>
      <c r="G28" s="101" t="s">
        <v>121</v>
      </c>
      <c r="H28" s="107"/>
      <c r="I28" s="143"/>
      <c r="J28" s="144" t="str">
        <f t="shared" si="0"/>
        <v>公式</v>
      </c>
      <c r="K28" s="138" t="s">
        <v>121</v>
      </c>
      <c r="L28" s="143"/>
      <c r="M28" s="145" t="str">
        <f>IFERROR(CHOOSE(MATCH(K28,{"煤","柴油","燃油","煤油","液化石油气","天然气","砍伐木材","重造林木材","其他"},0),96.3,74.1,77.4,71.5,63.1,56.1,109.6,0,"请在最后一栏中提供详细信息"),"公式")</f>
        <v>公式</v>
      </c>
      <c r="N28" s="146" t="str">
        <f t="shared" si="1"/>
        <v>公式</v>
      </c>
      <c r="O28" s="147"/>
      <c r="P28" s="148"/>
      <c r="Q28" s="176"/>
      <c r="R28" s="177"/>
      <c r="S28" s="178"/>
      <c r="T28" s="179"/>
      <c r="U28" s="180"/>
      <c r="V28" s="181"/>
      <c r="W28" s="146" t="str">
        <f t="shared" si="2"/>
        <v>公式</v>
      </c>
      <c r="X28" s="176"/>
      <c r="Y28" s="187"/>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row>
    <row r="29" s="49" customFormat="1" ht="39.9" customHeight="1" spans="1:50">
      <c r="A29" s="108"/>
      <c r="B29" s="103"/>
      <c r="C29" s="104"/>
      <c r="D29" s="104"/>
      <c r="E29" s="105" t="s">
        <v>121</v>
      </c>
      <c r="F29" s="106"/>
      <c r="G29" s="101" t="s">
        <v>121</v>
      </c>
      <c r="H29" s="107"/>
      <c r="I29" s="143"/>
      <c r="J29" s="144" t="str">
        <f t="shared" si="0"/>
        <v>公式</v>
      </c>
      <c r="K29" s="138" t="s">
        <v>121</v>
      </c>
      <c r="L29" s="143"/>
      <c r="M29" s="145" t="str">
        <f>IFERROR(CHOOSE(MATCH(K29,{"煤","柴油","燃油","煤油","液化石油气","天然气","砍伐木材","重造林木材","其他"},0),96.3,74.1,77.4,71.5,63.1,56.1,109.6,0,"请在最后一栏中提供详细信息"),"公式")</f>
        <v>公式</v>
      </c>
      <c r="N29" s="146" t="str">
        <f t="shared" si="1"/>
        <v>公式</v>
      </c>
      <c r="O29" s="147"/>
      <c r="P29" s="148"/>
      <c r="Q29" s="176"/>
      <c r="R29" s="177"/>
      <c r="S29" s="178"/>
      <c r="T29" s="179"/>
      <c r="U29" s="180"/>
      <c r="V29" s="181"/>
      <c r="W29" s="146" t="str">
        <f t="shared" si="2"/>
        <v>公式</v>
      </c>
      <c r="X29" s="176"/>
      <c r="Y29" s="187"/>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row>
    <row r="30" s="49" customFormat="1" ht="39.9" customHeight="1" spans="1:50">
      <c r="A30" s="108"/>
      <c r="B30" s="103"/>
      <c r="C30" s="104"/>
      <c r="D30" s="104"/>
      <c r="E30" s="105" t="s">
        <v>121</v>
      </c>
      <c r="F30" s="106"/>
      <c r="G30" s="101" t="s">
        <v>121</v>
      </c>
      <c r="H30" s="107"/>
      <c r="I30" s="143"/>
      <c r="J30" s="144" t="str">
        <f t="shared" si="0"/>
        <v>公式</v>
      </c>
      <c r="K30" s="138" t="s">
        <v>121</v>
      </c>
      <c r="L30" s="143"/>
      <c r="M30" s="145" t="str">
        <f>IFERROR(CHOOSE(MATCH(K30,{"煤","柴油","燃油","煤油","液化石油气","天然气","砍伐木材","重造林木材","其他"},0),96.3,74.1,77.4,71.5,63.1,56.1,109.6,0,"请在最后一栏中提供详细信息"),"公式")</f>
        <v>公式</v>
      </c>
      <c r="N30" s="146" t="str">
        <f t="shared" si="1"/>
        <v>公式</v>
      </c>
      <c r="O30" s="147"/>
      <c r="P30" s="148"/>
      <c r="Q30" s="176"/>
      <c r="R30" s="177"/>
      <c r="S30" s="178"/>
      <c r="T30" s="179"/>
      <c r="U30" s="180"/>
      <c r="V30" s="181"/>
      <c r="W30" s="146" t="str">
        <f t="shared" si="2"/>
        <v>公式</v>
      </c>
      <c r="X30" s="176"/>
      <c r="Y30" s="187"/>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row>
    <row r="31" s="49" customFormat="1" ht="39.9" customHeight="1" spans="1:50">
      <c r="A31" s="108"/>
      <c r="B31" s="103"/>
      <c r="C31" s="104"/>
      <c r="D31" s="104"/>
      <c r="E31" s="105" t="s">
        <v>121</v>
      </c>
      <c r="F31" s="106"/>
      <c r="G31" s="101" t="s">
        <v>121</v>
      </c>
      <c r="H31" s="107"/>
      <c r="I31" s="143"/>
      <c r="J31" s="144" t="str">
        <f t="shared" si="0"/>
        <v>公式</v>
      </c>
      <c r="K31" s="138" t="s">
        <v>121</v>
      </c>
      <c r="L31" s="143"/>
      <c r="M31" s="145" t="str">
        <f>IFERROR(CHOOSE(MATCH(K31,{"煤","柴油","燃油","煤油","液化石油气","天然气","砍伐木材","重造林木材","其他"},0),96.3,74.1,77.4,71.5,63.1,56.1,109.6,0,"请在最后一栏中提供详细信息"),"公式")</f>
        <v>公式</v>
      </c>
      <c r="N31" s="146" t="str">
        <f t="shared" si="1"/>
        <v>公式</v>
      </c>
      <c r="O31" s="147"/>
      <c r="P31" s="148"/>
      <c r="Q31" s="176"/>
      <c r="R31" s="177"/>
      <c r="S31" s="178"/>
      <c r="T31" s="179"/>
      <c r="U31" s="180"/>
      <c r="V31" s="181"/>
      <c r="W31" s="146" t="str">
        <f t="shared" si="2"/>
        <v>公式</v>
      </c>
      <c r="X31" s="176"/>
      <c r="Y31" s="187"/>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row>
    <row r="32" s="49" customFormat="1" ht="39.9" customHeight="1" spans="1:50">
      <c r="A32" s="108"/>
      <c r="B32" s="103"/>
      <c r="C32" s="104"/>
      <c r="D32" s="104"/>
      <c r="E32" s="105" t="s">
        <v>121</v>
      </c>
      <c r="F32" s="106"/>
      <c r="G32" s="101" t="s">
        <v>121</v>
      </c>
      <c r="H32" s="107"/>
      <c r="I32" s="143"/>
      <c r="J32" s="144" t="str">
        <f t="shared" si="0"/>
        <v>公式</v>
      </c>
      <c r="K32" s="138" t="s">
        <v>121</v>
      </c>
      <c r="L32" s="143"/>
      <c r="M32" s="145" t="str">
        <f>IFERROR(CHOOSE(MATCH(K32,{"煤","柴油","燃油","煤油","液化石油气","天然气","砍伐木材","重造林木材","其他"},0),96.3,74.1,77.4,71.5,63.1,56.1,109.6,0,"请在最后一栏中提供详细信息"),"公式")</f>
        <v>公式</v>
      </c>
      <c r="N32" s="146" t="str">
        <f t="shared" si="1"/>
        <v>公式</v>
      </c>
      <c r="O32" s="147"/>
      <c r="P32" s="148"/>
      <c r="Q32" s="176"/>
      <c r="R32" s="177"/>
      <c r="S32" s="178"/>
      <c r="T32" s="179"/>
      <c r="U32" s="180"/>
      <c r="V32" s="181"/>
      <c r="W32" s="146" t="str">
        <f t="shared" si="2"/>
        <v>公式</v>
      </c>
      <c r="X32" s="176"/>
      <c r="Y32" s="187"/>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row>
    <row r="33" s="49" customFormat="1" ht="39.9" customHeight="1" spans="1:50">
      <c r="A33" s="108"/>
      <c r="B33" s="103"/>
      <c r="C33" s="104"/>
      <c r="D33" s="104"/>
      <c r="E33" s="105" t="s">
        <v>121</v>
      </c>
      <c r="F33" s="106"/>
      <c r="G33" s="101" t="s">
        <v>121</v>
      </c>
      <c r="H33" s="107"/>
      <c r="I33" s="143"/>
      <c r="J33" s="144" t="str">
        <f t="shared" si="0"/>
        <v>公式</v>
      </c>
      <c r="K33" s="138" t="s">
        <v>121</v>
      </c>
      <c r="L33" s="143"/>
      <c r="M33" s="145" t="str">
        <f>IFERROR(CHOOSE(MATCH(K33,{"煤","柴油","燃油","煤油","液化石油气","天然气","砍伐木材","重造林木材","其他"},0),96.3,74.1,77.4,71.5,63.1,56.1,109.6,0,"请在最后一栏中提供详细信息"),"公式")</f>
        <v>公式</v>
      </c>
      <c r="N33" s="146" t="str">
        <f t="shared" si="1"/>
        <v>公式</v>
      </c>
      <c r="O33" s="147"/>
      <c r="P33" s="148"/>
      <c r="Q33" s="176"/>
      <c r="R33" s="177"/>
      <c r="S33" s="178"/>
      <c r="T33" s="179"/>
      <c r="U33" s="180"/>
      <c r="V33" s="181"/>
      <c r="W33" s="146" t="str">
        <f t="shared" si="2"/>
        <v>公式</v>
      </c>
      <c r="X33" s="176"/>
      <c r="Y33" s="187"/>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row>
    <row r="34" s="50" customFormat="1" ht="39.9" customHeight="1" spans="1:50">
      <c r="A34" s="108"/>
      <c r="B34" s="103"/>
      <c r="C34" s="104"/>
      <c r="D34" s="104"/>
      <c r="E34" s="105" t="s">
        <v>121</v>
      </c>
      <c r="F34" s="106"/>
      <c r="G34" s="101" t="s">
        <v>121</v>
      </c>
      <c r="H34" s="107"/>
      <c r="I34" s="143"/>
      <c r="J34" s="144" t="str">
        <f t="shared" si="0"/>
        <v>公式</v>
      </c>
      <c r="K34" s="138" t="s">
        <v>121</v>
      </c>
      <c r="L34" s="143"/>
      <c r="M34" s="145" t="str">
        <f>IFERROR(CHOOSE(MATCH(K34,{"煤","柴油","燃油","煤油","液化石油气","天然气","砍伐木材","重造林木材","其他"},0),96.3,74.1,77.4,71.5,63.1,56.1,109.6,0,"请在最后一栏中提供详细信息"),"公式")</f>
        <v>公式</v>
      </c>
      <c r="N34" s="146" t="str">
        <f t="shared" si="1"/>
        <v>公式</v>
      </c>
      <c r="O34" s="147"/>
      <c r="P34" s="148"/>
      <c r="Q34" s="176"/>
      <c r="R34" s="177"/>
      <c r="S34" s="178"/>
      <c r="T34" s="179"/>
      <c r="U34" s="180"/>
      <c r="V34" s="181"/>
      <c r="W34" s="146" t="str">
        <f t="shared" si="2"/>
        <v>公式</v>
      </c>
      <c r="X34" s="176"/>
      <c r="Y34" s="187"/>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row>
    <row r="35" s="50" customFormat="1" ht="39.9" customHeight="1" spans="1:50">
      <c r="A35" s="108"/>
      <c r="B35" s="103"/>
      <c r="C35" s="104"/>
      <c r="D35" s="104"/>
      <c r="E35" s="105" t="s">
        <v>121</v>
      </c>
      <c r="F35" s="106"/>
      <c r="G35" s="101" t="s">
        <v>121</v>
      </c>
      <c r="H35" s="107"/>
      <c r="I35" s="143"/>
      <c r="J35" s="144" t="str">
        <f t="shared" si="0"/>
        <v>公式</v>
      </c>
      <c r="K35" s="138" t="s">
        <v>121</v>
      </c>
      <c r="L35" s="143"/>
      <c r="M35" s="145" t="str">
        <f>IFERROR(CHOOSE(MATCH(K35,{"煤","柴油","燃油","煤油","液化石油气","天然气","砍伐木材","重造林木材","其他"},0),96.3,74.1,77.4,71.5,63.1,56.1,109.6,0,"请在最后一栏中提供详细信息"),"公式")</f>
        <v>公式</v>
      </c>
      <c r="N35" s="146" t="str">
        <f t="shared" si="1"/>
        <v>公式</v>
      </c>
      <c r="O35" s="147"/>
      <c r="P35" s="148"/>
      <c r="Q35" s="176"/>
      <c r="R35" s="177"/>
      <c r="S35" s="178"/>
      <c r="T35" s="179"/>
      <c r="U35" s="180"/>
      <c r="V35" s="181"/>
      <c r="W35" s="146" t="str">
        <f t="shared" si="2"/>
        <v>公式</v>
      </c>
      <c r="X35" s="176"/>
      <c r="Y35" s="187"/>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row>
    <row r="36" s="50" customFormat="1" ht="39.9" customHeight="1" spans="1:50">
      <c r="A36" s="108"/>
      <c r="B36" s="103"/>
      <c r="C36" s="104"/>
      <c r="D36" s="104"/>
      <c r="E36" s="105" t="s">
        <v>121</v>
      </c>
      <c r="F36" s="106"/>
      <c r="G36" s="101" t="s">
        <v>121</v>
      </c>
      <c r="H36" s="107"/>
      <c r="I36" s="143"/>
      <c r="J36" s="144" t="str">
        <f t="shared" si="0"/>
        <v>公式</v>
      </c>
      <c r="K36" s="138" t="s">
        <v>121</v>
      </c>
      <c r="L36" s="143"/>
      <c r="M36" s="145" t="str">
        <f>IFERROR(CHOOSE(MATCH(K36,{"煤","柴油","燃油","煤油","液化石油气","天然气","砍伐木材","重造林木材","其他"},0),96.3,74.1,77.4,71.5,63.1,56.1,109.6,0,"请在最后一栏中提供详细信息"),"公式")</f>
        <v>公式</v>
      </c>
      <c r="N36" s="146" t="str">
        <f t="shared" si="1"/>
        <v>公式</v>
      </c>
      <c r="O36" s="147"/>
      <c r="P36" s="148"/>
      <c r="Q36" s="176"/>
      <c r="R36" s="177"/>
      <c r="S36" s="178"/>
      <c r="T36" s="179"/>
      <c r="U36" s="180"/>
      <c r="V36" s="181"/>
      <c r="W36" s="146" t="str">
        <f t="shared" si="2"/>
        <v>公式</v>
      </c>
      <c r="X36" s="176"/>
      <c r="Y36" s="187"/>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row>
    <row r="37" s="50" customFormat="1" ht="39.9" customHeight="1" spans="1:50">
      <c r="A37" s="108"/>
      <c r="B37" s="103"/>
      <c r="C37" s="104"/>
      <c r="D37" s="104"/>
      <c r="E37" s="105" t="s">
        <v>121</v>
      </c>
      <c r="F37" s="106"/>
      <c r="G37" s="101" t="s">
        <v>121</v>
      </c>
      <c r="H37" s="107"/>
      <c r="I37" s="143"/>
      <c r="J37" s="144" t="str">
        <f t="shared" si="0"/>
        <v>公式</v>
      </c>
      <c r="K37" s="138" t="s">
        <v>121</v>
      </c>
      <c r="L37" s="143"/>
      <c r="M37" s="145" t="str">
        <f>IFERROR(CHOOSE(MATCH(K37,{"煤","柴油","燃油","煤油","液化石油气","天然气","砍伐木材","重造林木材","其他"},0),96.3,74.1,77.4,71.5,63.1,56.1,109.6,0,"请在最后一栏中提供详细信息"),"公式")</f>
        <v>公式</v>
      </c>
      <c r="N37" s="146" t="str">
        <f t="shared" si="1"/>
        <v>公式</v>
      </c>
      <c r="O37" s="147"/>
      <c r="P37" s="148"/>
      <c r="Q37" s="176"/>
      <c r="R37" s="177"/>
      <c r="S37" s="178"/>
      <c r="T37" s="179"/>
      <c r="U37" s="180"/>
      <c r="V37" s="181"/>
      <c r="W37" s="146" t="str">
        <f t="shared" si="2"/>
        <v>公式</v>
      </c>
      <c r="X37" s="176"/>
      <c r="Y37" s="187"/>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row>
    <row r="38" s="50" customFormat="1" ht="39.9" customHeight="1" spans="1:50">
      <c r="A38" s="108"/>
      <c r="B38" s="103"/>
      <c r="C38" s="104"/>
      <c r="D38" s="104"/>
      <c r="E38" s="105" t="s">
        <v>121</v>
      </c>
      <c r="F38" s="106"/>
      <c r="G38" s="101" t="s">
        <v>121</v>
      </c>
      <c r="H38" s="107"/>
      <c r="I38" s="143"/>
      <c r="J38" s="144" t="str">
        <f t="shared" si="0"/>
        <v>公式</v>
      </c>
      <c r="K38" s="138" t="s">
        <v>121</v>
      </c>
      <c r="L38" s="143"/>
      <c r="M38" s="145" t="str">
        <f>IFERROR(CHOOSE(MATCH(K38,{"煤","柴油","燃油","煤油","液化石油气","天然气","砍伐木材","重造林木材","其他"},0),96.3,74.1,77.4,71.5,63.1,56.1,109.6,0,"请在最后一栏中提供详细信息"),"公式")</f>
        <v>公式</v>
      </c>
      <c r="N38" s="146" t="str">
        <f t="shared" si="1"/>
        <v>公式</v>
      </c>
      <c r="O38" s="147"/>
      <c r="P38" s="148"/>
      <c r="Q38" s="176"/>
      <c r="R38" s="177"/>
      <c r="S38" s="178"/>
      <c r="T38" s="179"/>
      <c r="U38" s="180"/>
      <c r="V38" s="181"/>
      <c r="W38" s="146" t="str">
        <f t="shared" si="2"/>
        <v>公式</v>
      </c>
      <c r="X38" s="176"/>
      <c r="Y38" s="187"/>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row>
    <row r="39" s="50" customFormat="1" ht="39.9" customHeight="1" spans="1:50">
      <c r="A39" s="108"/>
      <c r="B39" s="103"/>
      <c r="C39" s="104"/>
      <c r="D39" s="104"/>
      <c r="E39" s="105" t="s">
        <v>121</v>
      </c>
      <c r="F39" s="106"/>
      <c r="G39" s="101" t="s">
        <v>121</v>
      </c>
      <c r="H39" s="107"/>
      <c r="I39" s="143"/>
      <c r="J39" s="144" t="str">
        <f t="shared" si="0"/>
        <v>公式</v>
      </c>
      <c r="K39" s="138" t="s">
        <v>121</v>
      </c>
      <c r="L39" s="143"/>
      <c r="M39" s="145" t="str">
        <f>IFERROR(CHOOSE(MATCH(K39,{"煤","柴油","燃油","煤油","液化石油气","天然气","砍伐木材","重造林木材","其他"},0),96.3,74.1,77.4,71.5,63.1,56.1,109.6,0,"请在最后一栏中提供详细信息"),"公式")</f>
        <v>公式</v>
      </c>
      <c r="N39" s="146" t="str">
        <f t="shared" si="1"/>
        <v>公式</v>
      </c>
      <c r="O39" s="147"/>
      <c r="P39" s="148"/>
      <c r="Q39" s="176"/>
      <c r="R39" s="177"/>
      <c r="S39" s="178"/>
      <c r="T39" s="179"/>
      <c r="U39" s="180"/>
      <c r="V39" s="181"/>
      <c r="W39" s="146" t="str">
        <f t="shared" si="2"/>
        <v>公式</v>
      </c>
      <c r="X39" s="176"/>
      <c r="Y39" s="187"/>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row>
    <row r="40" s="49" customFormat="1" ht="39.9" customHeight="1" spans="1:50">
      <c r="A40" s="108"/>
      <c r="B40" s="103"/>
      <c r="C40" s="104"/>
      <c r="D40" s="104"/>
      <c r="E40" s="105" t="s">
        <v>121</v>
      </c>
      <c r="F40" s="106"/>
      <c r="G40" s="101" t="s">
        <v>121</v>
      </c>
      <c r="H40" s="107"/>
      <c r="I40" s="143"/>
      <c r="J40" s="144" t="str">
        <f t="shared" si="0"/>
        <v>公式</v>
      </c>
      <c r="K40" s="138" t="s">
        <v>121</v>
      </c>
      <c r="L40" s="143"/>
      <c r="M40" s="145" t="str">
        <f>IFERROR(CHOOSE(MATCH(K40,{"煤","柴油","燃油","煤油","液化石油气","天然气","砍伐木材","重造林木材","其他"},0),96.3,74.1,77.4,71.5,63.1,56.1,109.6,0,"请在最后一栏中提供详细信息"),"公式")</f>
        <v>公式</v>
      </c>
      <c r="N40" s="146" t="str">
        <f t="shared" si="1"/>
        <v>公式</v>
      </c>
      <c r="O40" s="147"/>
      <c r="P40" s="148"/>
      <c r="Q40" s="176"/>
      <c r="R40" s="177"/>
      <c r="S40" s="178"/>
      <c r="T40" s="179"/>
      <c r="U40" s="180"/>
      <c r="V40" s="181"/>
      <c r="W40" s="146" t="str">
        <f t="shared" si="2"/>
        <v>公式</v>
      </c>
      <c r="X40" s="176"/>
      <c r="Y40" s="187"/>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row>
    <row r="41" s="49" customFormat="1" ht="39.9" customHeight="1" spans="1:50">
      <c r="A41" s="108"/>
      <c r="B41" s="103"/>
      <c r="C41" s="104"/>
      <c r="D41" s="104"/>
      <c r="E41" s="105" t="s">
        <v>121</v>
      </c>
      <c r="F41" s="106"/>
      <c r="G41" s="101" t="s">
        <v>121</v>
      </c>
      <c r="H41" s="107"/>
      <c r="I41" s="143"/>
      <c r="J41" s="144" t="str">
        <f t="shared" si="0"/>
        <v>公式</v>
      </c>
      <c r="K41" s="138" t="s">
        <v>121</v>
      </c>
      <c r="L41" s="143"/>
      <c r="M41" s="145" t="str">
        <f>IFERROR(CHOOSE(MATCH(K41,{"煤","柴油","燃油","煤油","液化石油气","天然气","砍伐木材","重造林木材","其他"},0),96.3,74.1,77.4,71.5,63.1,56.1,109.6,0,"请在最后一栏中提供详细信息"),"公式")</f>
        <v>公式</v>
      </c>
      <c r="N41" s="146" t="str">
        <f t="shared" si="1"/>
        <v>公式</v>
      </c>
      <c r="O41" s="147"/>
      <c r="P41" s="148"/>
      <c r="Q41" s="176"/>
      <c r="R41" s="177"/>
      <c r="S41" s="178"/>
      <c r="T41" s="179"/>
      <c r="U41" s="180"/>
      <c r="V41" s="181"/>
      <c r="W41" s="146" t="str">
        <f t="shared" si="2"/>
        <v>公式</v>
      </c>
      <c r="X41" s="176"/>
      <c r="Y41" s="187"/>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row>
    <row r="42" s="49" customFormat="1" ht="39.9" customHeight="1" spans="1:50">
      <c r="A42" s="108"/>
      <c r="B42" s="103"/>
      <c r="C42" s="104"/>
      <c r="D42" s="104"/>
      <c r="E42" s="105" t="s">
        <v>121</v>
      </c>
      <c r="F42" s="106"/>
      <c r="G42" s="101" t="s">
        <v>121</v>
      </c>
      <c r="H42" s="107"/>
      <c r="I42" s="143"/>
      <c r="J42" s="144" t="str">
        <f t="shared" si="0"/>
        <v>公式</v>
      </c>
      <c r="K42" s="138" t="s">
        <v>121</v>
      </c>
      <c r="L42" s="143"/>
      <c r="M42" s="145" t="str">
        <f>IFERROR(CHOOSE(MATCH(K42,{"煤","柴油","燃油","煤油","液化石油气","天然气","砍伐木材","重造林木材","其他"},0),96.3,74.1,77.4,71.5,63.1,56.1,109.6,0,"请在最后一栏中提供详细信息"),"公式")</f>
        <v>公式</v>
      </c>
      <c r="N42" s="146" t="str">
        <f t="shared" si="1"/>
        <v>公式</v>
      </c>
      <c r="O42" s="147"/>
      <c r="P42" s="148"/>
      <c r="Q42" s="176"/>
      <c r="R42" s="177"/>
      <c r="S42" s="178"/>
      <c r="T42" s="179"/>
      <c r="U42" s="180"/>
      <c r="V42" s="181"/>
      <c r="W42" s="146" t="str">
        <f t="shared" si="2"/>
        <v>公式</v>
      </c>
      <c r="X42" s="176"/>
      <c r="Y42" s="187"/>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row>
    <row r="43" s="49" customFormat="1" ht="39.9" customHeight="1" spans="1:50">
      <c r="A43" s="108"/>
      <c r="B43" s="103"/>
      <c r="C43" s="104"/>
      <c r="D43" s="104"/>
      <c r="E43" s="105" t="s">
        <v>121</v>
      </c>
      <c r="F43" s="106"/>
      <c r="G43" s="101" t="s">
        <v>121</v>
      </c>
      <c r="H43" s="107"/>
      <c r="I43" s="143"/>
      <c r="J43" s="144" t="str">
        <f t="shared" ref="J43:J74" si="3">IF(H43*I43=0,"公式",H43*I43)</f>
        <v>公式</v>
      </c>
      <c r="K43" s="138" t="s">
        <v>121</v>
      </c>
      <c r="L43" s="143"/>
      <c r="M43" s="145" t="str">
        <f>IFERROR(CHOOSE(MATCH(K43,{"煤","柴油","燃油","煤油","液化石油气","天然气","砍伐木材","重造林木材","其他"},0),96.3,74.1,77.4,71.5,63.1,56.1,109.6,0,"请在最后一栏中提供详细信息"),"公式")</f>
        <v>公式</v>
      </c>
      <c r="N43" s="146" t="str">
        <f t="shared" ref="N43:N74" si="4">IFERROR(L43*M43/1000,"公式")</f>
        <v>公式</v>
      </c>
      <c r="O43" s="147"/>
      <c r="P43" s="148"/>
      <c r="Q43" s="176"/>
      <c r="R43" s="177"/>
      <c r="S43" s="178"/>
      <c r="T43" s="179"/>
      <c r="U43" s="180"/>
      <c r="V43" s="181"/>
      <c r="W43" s="146" t="str">
        <f t="shared" ref="W43:W74" si="5">IFERROR(U43/V43,"公式")</f>
        <v>公式</v>
      </c>
      <c r="X43" s="176"/>
      <c r="Y43" s="187"/>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row>
    <row r="44" s="49" customFormat="1" ht="39.9" customHeight="1" spans="1:50">
      <c r="A44" s="108"/>
      <c r="B44" s="103"/>
      <c r="C44" s="104"/>
      <c r="D44" s="104"/>
      <c r="E44" s="105" t="s">
        <v>121</v>
      </c>
      <c r="F44" s="106"/>
      <c r="G44" s="101" t="s">
        <v>121</v>
      </c>
      <c r="H44" s="107"/>
      <c r="I44" s="143"/>
      <c r="J44" s="144" t="str">
        <f t="shared" si="3"/>
        <v>公式</v>
      </c>
      <c r="K44" s="138" t="s">
        <v>121</v>
      </c>
      <c r="L44" s="143"/>
      <c r="M44" s="145" t="str">
        <f>IFERROR(CHOOSE(MATCH(K44,{"煤","柴油","燃油","煤油","液化石油气","天然气","砍伐木材","重造林木材","其他"},0),96.3,74.1,77.4,71.5,63.1,56.1,109.6,0,"请在最后一栏中提供详细信息"),"公式")</f>
        <v>公式</v>
      </c>
      <c r="N44" s="146" t="str">
        <f t="shared" si="4"/>
        <v>公式</v>
      </c>
      <c r="O44" s="147"/>
      <c r="P44" s="148"/>
      <c r="Q44" s="176"/>
      <c r="R44" s="177"/>
      <c r="S44" s="178"/>
      <c r="T44" s="179"/>
      <c r="U44" s="180"/>
      <c r="V44" s="181"/>
      <c r="W44" s="146" t="str">
        <f t="shared" si="5"/>
        <v>公式</v>
      </c>
      <c r="X44" s="176"/>
      <c r="Y44" s="187"/>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row>
    <row r="45" s="49" customFormat="1" ht="39.9" customHeight="1" spans="1:50">
      <c r="A45" s="108"/>
      <c r="B45" s="103"/>
      <c r="C45" s="104"/>
      <c r="D45" s="104"/>
      <c r="E45" s="105" t="s">
        <v>121</v>
      </c>
      <c r="F45" s="106"/>
      <c r="G45" s="101" t="s">
        <v>121</v>
      </c>
      <c r="H45" s="107"/>
      <c r="I45" s="143"/>
      <c r="J45" s="144" t="str">
        <f t="shared" si="3"/>
        <v>公式</v>
      </c>
      <c r="K45" s="138" t="s">
        <v>121</v>
      </c>
      <c r="L45" s="143"/>
      <c r="M45" s="145" t="str">
        <f>IFERROR(CHOOSE(MATCH(K45,{"煤","柴油","燃油","煤油","液化石油气","天然气","砍伐木材","重造林木材","其他"},0),96.3,74.1,77.4,71.5,63.1,56.1,109.6,0,"请在最后一栏中提供详细信息"),"公式")</f>
        <v>公式</v>
      </c>
      <c r="N45" s="146" t="str">
        <f t="shared" si="4"/>
        <v>公式</v>
      </c>
      <c r="O45" s="147"/>
      <c r="P45" s="148"/>
      <c r="Q45" s="176"/>
      <c r="R45" s="177"/>
      <c r="S45" s="178"/>
      <c r="T45" s="179"/>
      <c r="U45" s="180"/>
      <c r="V45" s="181"/>
      <c r="W45" s="146" t="str">
        <f t="shared" si="5"/>
        <v>公式</v>
      </c>
      <c r="X45" s="176"/>
      <c r="Y45" s="187"/>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row>
    <row r="46" s="50" customFormat="1" ht="39.9" customHeight="1" spans="1:50">
      <c r="A46" s="108"/>
      <c r="B46" s="103"/>
      <c r="C46" s="104"/>
      <c r="D46" s="104"/>
      <c r="E46" s="105" t="s">
        <v>121</v>
      </c>
      <c r="F46" s="106"/>
      <c r="G46" s="101" t="s">
        <v>121</v>
      </c>
      <c r="H46" s="107"/>
      <c r="I46" s="143"/>
      <c r="J46" s="144" t="str">
        <f t="shared" si="3"/>
        <v>公式</v>
      </c>
      <c r="K46" s="138" t="s">
        <v>121</v>
      </c>
      <c r="L46" s="143"/>
      <c r="M46" s="145" t="str">
        <f>IFERROR(CHOOSE(MATCH(K46,{"煤","柴油","燃油","煤油","液化石油气","天然气","砍伐木材","重造林木材","其他"},0),96.3,74.1,77.4,71.5,63.1,56.1,109.6,0,"请在最后一栏中提供详细信息"),"公式")</f>
        <v>公式</v>
      </c>
      <c r="N46" s="146" t="str">
        <f t="shared" si="4"/>
        <v>公式</v>
      </c>
      <c r="O46" s="147"/>
      <c r="P46" s="148"/>
      <c r="Q46" s="176"/>
      <c r="R46" s="177"/>
      <c r="S46" s="178"/>
      <c r="T46" s="179"/>
      <c r="U46" s="180"/>
      <c r="V46" s="181"/>
      <c r="W46" s="146" t="str">
        <f t="shared" si="5"/>
        <v>公式</v>
      </c>
      <c r="X46" s="176"/>
      <c r="Y46" s="187"/>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row>
    <row r="47" s="50" customFormat="1" ht="39.9" customHeight="1" spans="1:50">
      <c r="A47" s="108"/>
      <c r="B47" s="103"/>
      <c r="C47" s="104"/>
      <c r="D47" s="104"/>
      <c r="E47" s="105" t="s">
        <v>121</v>
      </c>
      <c r="F47" s="106"/>
      <c r="G47" s="101" t="s">
        <v>121</v>
      </c>
      <c r="H47" s="107"/>
      <c r="I47" s="143"/>
      <c r="J47" s="144" t="str">
        <f t="shared" si="3"/>
        <v>公式</v>
      </c>
      <c r="K47" s="138" t="s">
        <v>121</v>
      </c>
      <c r="L47" s="143"/>
      <c r="M47" s="145" t="str">
        <f>IFERROR(CHOOSE(MATCH(K47,{"煤","柴油","燃油","煤油","液化石油气","天然气","砍伐木材","重造林木材","其他"},0),96.3,74.1,77.4,71.5,63.1,56.1,109.6,0,"请在最后一栏中提供详细信息"),"公式")</f>
        <v>公式</v>
      </c>
      <c r="N47" s="146" t="str">
        <f t="shared" si="4"/>
        <v>公式</v>
      </c>
      <c r="O47" s="147"/>
      <c r="P47" s="148"/>
      <c r="Q47" s="176"/>
      <c r="R47" s="177"/>
      <c r="S47" s="178"/>
      <c r="T47" s="179"/>
      <c r="U47" s="180"/>
      <c r="V47" s="181"/>
      <c r="W47" s="146" t="str">
        <f t="shared" si="5"/>
        <v>公式</v>
      </c>
      <c r="X47" s="176"/>
      <c r="Y47" s="187"/>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row>
    <row r="48" s="50" customFormat="1" ht="39.9" customHeight="1" spans="1:50">
      <c r="A48" s="108"/>
      <c r="B48" s="103"/>
      <c r="C48" s="104"/>
      <c r="D48" s="104"/>
      <c r="E48" s="105" t="s">
        <v>121</v>
      </c>
      <c r="F48" s="106"/>
      <c r="G48" s="101" t="s">
        <v>121</v>
      </c>
      <c r="H48" s="107"/>
      <c r="I48" s="143"/>
      <c r="J48" s="144" t="str">
        <f t="shared" si="3"/>
        <v>公式</v>
      </c>
      <c r="K48" s="138" t="s">
        <v>121</v>
      </c>
      <c r="L48" s="143"/>
      <c r="M48" s="145" t="str">
        <f>IFERROR(CHOOSE(MATCH(K48,{"煤","柴油","燃油","煤油","液化石油气","天然气","砍伐木材","重造林木材","其他"},0),96.3,74.1,77.4,71.5,63.1,56.1,109.6,0,"请在最后一栏中提供详细信息"),"公式")</f>
        <v>公式</v>
      </c>
      <c r="N48" s="146" t="str">
        <f t="shared" si="4"/>
        <v>公式</v>
      </c>
      <c r="O48" s="147"/>
      <c r="P48" s="148"/>
      <c r="Q48" s="176"/>
      <c r="R48" s="177"/>
      <c r="S48" s="178"/>
      <c r="T48" s="179"/>
      <c r="U48" s="180"/>
      <c r="V48" s="181"/>
      <c r="W48" s="146" t="str">
        <f t="shared" si="5"/>
        <v>公式</v>
      </c>
      <c r="X48" s="176"/>
      <c r="Y48" s="187"/>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row>
    <row r="49" s="50" customFormat="1" ht="39.9" customHeight="1" spans="1:50">
      <c r="A49" s="108"/>
      <c r="B49" s="103"/>
      <c r="C49" s="104"/>
      <c r="D49" s="104"/>
      <c r="E49" s="105" t="s">
        <v>121</v>
      </c>
      <c r="F49" s="106"/>
      <c r="G49" s="101" t="s">
        <v>121</v>
      </c>
      <c r="H49" s="107"/>
      <c r="I49" s="143"/>
      <c r="J49" s="144" t="str">
        <f t="shared" si="3"/>
        <v>公式</v>
      </c>
      <c r="K49" s="138" t="s">
        <v>121</v>
      </c>
      <c r="L49" s="143"/>
      <c r="M49" s="145" t="str">
        <f>IFERROR(CHOOSE(MATCH(K49,{"煤","柴油","燃油","煤油","液化石油气","天然气","砍伐木材","重造林木材","其他"},0),96.3,74.1,77.4,71.5,63.1,56.1,109.6,0,"请在最后一栏中提供详细信息"),"公式")</f>
        <v>公式</v>
      </c>
      <c r="N49" s="146" t="str">
        <f t="shared" si="4"/>
        <v>公式</v>
      </c>
      <c r="O49" s="147"/>
      <c r="P49" s="148"/>
      <c r="Q49" s="176"/>
      <c r="R49" s="177"/>
      <c r="S49" s="178"/>
      <c r="T49" s="179"/>
      <c r="U49" s="180"/>
      <c r="V49" s="181"/>
      <c r="W49" s="146" t="str">
        <f t="shared" si="5"/>
        <v>公式</v>
      </c>
      <c r="X49" s="176"/>
      <c r="Y49" s="187"/>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row>
    <row r="50" s="50" customFormat="1" ht="39.9" customHeight="1" spans="1:50">
      <c r="A50" s="108"/>
      <c r="B50" s="103"/>
      <c r="C50" s="104"/>
      <c r="D50" s="104"/>
      <c r="E50" s="105" t="s">
        <v>121</v>
      </c>
      <c r="F50" s="106"/>
      <c r="G50" s="101" t="s">
        <v>121</v>
      </c>
      <c r="H50" s="107"/>
      <c r="I50" s="143"/>
      <c r="J50" s="144" t="str">
        <f t="shared" si="3"/>
        <v>公式</v>
      </c>
      <c r="K50" s="138" t="s">
        <v>121</v>
      </c>
      <c r="L50" s="143"/>
      <c r="M50" s="145" t="str">
        <f>IFERROR(CHOOSE(MATCH(K50,{"煤","柴油","燃油","煤油","液化石油气","天然气","砍伐木材","重造林木材","其他"},0),96.3,74.1,77.4,71.5,63.1,56.1,109.6,0,"请在最后一栏中提供详细信息"),"公式")</f>
        <v>公式</v>
      </c>
      <c r="N50" s="146" t="str">
        <f t="shared" si="4"/>
        <v>公式</v>
      </c>
      <c r="O50" s="147"/>
      <c r="P50" s="148"/>
      <c r="Q50" s="176"/>
      <c r="R50" s="177"/>
      <c r="S50" s="178"/>
      <c r="T50" s="179"/>
      <c r="U50" s="180"/>
      <c r="V50" s="181"/>
      <c r="W50" s="146" t="str">
        <f t="shared" si="5"/>
        <v>公式</v>
      </c>
      <c r="X50" s="176"/>
      <c r="Y50" s="187"/>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row>
    <row r="51" s="50" customFormat="1" ht="39.9" customHeight="1" spans="1:50">
      <c r="A51" s="108"/>
      <c r="B51" s="103"/>
      <c r="C51" s="104"/>
      <c r="D51" s="104"/>
      <c r="E51" s="105" t="s">
        <v>121</v>
      </c>
      <c r="F51" s="106"/>
      <c r="G51" s="101" t="s">
        <v>121</v>
      </c>
      <c r="H51" s="107"/>
      <c r="I51" s="143"/>
      <c r="J51" s="144" t="str">
        <f t="shared" si="3"/>
        <v>公式</v>
      </c>
      <c r="K51" s="138" t="s">
        <v>121</v>
      </c>
      <c r="L51" s="143"/>
      <c r="M51" s="145" t="str">
        <f>IFERROR(CHOOSE(MATCH(K51,{"煤","柴油","燃油","煤油","液化石油气","天然气","砍伐木材","重造林木材","其他"},0),96.3,74.1,77.4,71.5,63.1,56.1,109.6,0,"请在最后一栏中提供详细信息"),"公式")</f>
        <v>公式</v>
      </c>
      <c r="N51" s="146" t="str">
        <f t="shared" si="4"/>
        <v>公式</v>
      </c>
      <c r="O51" s="147"/>
      <c r="P51" s="148"/>
      <c r="Q51" s="176"/>
      <c r="R51" s="177"/>
      <c r="S51" s="178"/>
      <c r="T51" s="179"/>
      <c r="U51" s="180"/>
      <c r="V51" s="181"/>
      <c r="W51" s="146" t="str">
        <f t="shared" si="5"/>
        <v>公式</v>
      </c>
      <c r="X51" s="176"/>
      <c r="Y51" s="187"/>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row>
    <row r="52" s="49" customFormat="1" ht="39.9" customHeight="1" spans="1:50">
      <c r="A52" s="108"/>
      <c r="B52" s="103"/>
      <c r="C52" s="104"/>
      <c r="D52" s="104"/>
      <c r="E52" s="105" t="s">
        <v>121</v>
      </c>
      <c r="F52" s="106"/>
      <c r="G52" s="101" t="s">
        <v>121</v>
      </c>
      <c r="H52" s="107"/>
      <c r="I52" s="143"/>
      <c r="J52" s="144" t="str">
        <f t="shared" si="3"/>
        <v>公式</v>
      </c>
      <c r="K52" s="138" t="s">
        <v>121</v>
      </c>
      <c r="L52" s="143"/>
      <c r="M52" s="145" t="str">
        <f>IFERROR(CHOOSE(MATCH(K52,{"煤","柴油","燃油","煤油","液化石油气","天然气","砍伐木材","重造林木材","其他"},0),96.3,74.1,77.4,71.5,63.1,56.1,109.6,0,"请在最后一栏中提供详细信息"),"公式")</f>
        <v>公式</v>
      </c>
      <c r="N52" s="146" t="str">
        <f t="shared" si="4"/>
        <v>公式</v>
      </c>
      <c r="O52" s="147"/>
      <c r="P52" s="148"/>
      <c r="Q52" s="176"/>
      <c r="R52" s="177"/>
      <c r="S52" s="178"/>
      <c r="T52" s="179"/>
      <c r="U52" s="180"/>
      <c r="V52" s="181"/>
      <c r="W52" s="146" t="str">
        <f t="shared" si="5"/>
        <v>公式</v>
      </c>
      <c r="X52" s="176"/>
      <c r="Y52" s="187"/>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row>
    <row r="53" s="49" customFormat="1" ht="39.9" customHeight="1" spans="1:50">
      <c r="A53" s="108"/>
      <c r="B53" s="103"/>
      <c r="C53" s="104"/>
      <c r="D53" s="104"/>
      <c r="E53" s="105" t="s">
        <v>121</v>
      </c>
      <c r="F53" s="106"/>
      <c r="G53" s="101" t="s">
        <v>121</v>
      </c>
      <c r="H53" s="107"/>
      <c r="I53" s="143"/>
      <c r="J53" s="144" t="str">
        <f t="shared" si="3"/>
        <v>公式</v>
      </c>
      <c r="K53" s="138" t="s">
        <v>121</v>
      </c>
      <c r="L53" s="143"/>
      <c r="M53" s="145" t="str">
        <f>IFERROR(CHOOSE(MATCH(K53,{"煤","柴油","燃油","煤油","液化石油气","天然气","砍伐木材","重造林木材","其他"},0),96.3,74.1,77.4,71.5,63.1,56.1,109.6,0,"请在最后一栏中提供详细信息"),"公式")</f>
        <v>公式</v>
      </c>
      <c r="N53" s="146" t="str">
        <f t="shared" si="4"/>
        <v>公式</v>
      </c>
      <c r="O53" s="147"/>
      <c r="P53" s="148"/>
      <c r="Q53" s="176"/>
      <c r="R53" s="177"/>
      <c r="S53" s="178"/>
      <c r="T53" s="179"/>
      <c r="U53" s="180"/>
      <c r="V53" s="181"/>
      <c r="W53" s="146" t="str">
        <f t="shared" si="5"/>
        <v>公式</v>
      </c>
      <c r="X53" s="176"/>
      <c r="Y53" s="187"/>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row>
    <row r="54" s="49" customFormat="1" ht="39.9" customHeight="1" spans="1:50">
      <c r="A54" s="108"/>
      <c r="B54" s="103"/>
      <c r="C54" s="104"/>
      <c r="D54" s="104"/>
      <c r="E54" s="105" t="s">
        <v>121</v>
      </c>
      <c r="F54" s="106"/>
      <c r="G54" s="101" t="s">
        <v>121</v>
      </c>
      <c r="H54" s="107"/>
      <c r="I54" s="143"/>
      <c r="J54" s="144" t="str">
        <f t="shared" si="3"/>
        <v>公式</v>
      </c>
      <c r="K54" s="138" t="s">
        <v>121</v>
      </c>
      <c r="L54" s="143"/>
      <c r="M54" s="145" t="str">
        <f>IFERROR(CHOOSE(MATCH(K54,{"煤","柴油","燃油","煤油","液化石油气","天然气","砍伐木材","重造林木材","其他"},0),96.3,74.1,77.4,71.5,63.1,56.1,109.6,0,"请在最后一栏中提供详细信息"),"公式")</f>
        <v>公式</v>
      </c>
      <c r="N54" s="146" t="str">
        <f t="shared" si="4"/>
        <v>公式</v>
      </c>
      <c r="O54" s="147"/>
      <c r="P54" s="148"/>
      <c r="Q54" s="176"/>
      <c r="R54" s="177"/>
      <c r="S54" s="178"/>
      <c r="T54" s="179"/>
      <c r="U54" s="180"/>
      <c r="V54" s="181"/>
      <c r="W54" s="146" t="str">
        <f t="shared" si="5"/>
        <v>公式</v>
      </c>
      <c r="X54" s="176"/>
      <c r="Y54" s="187"/>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row>
    <row r="55" s="49" customFormat="1" ht="39.9" customHeight="1" spans="1:50">
      <c r="A55" s="108"/>
      <c r="B55" s="103"/>
      <c r="C55" s="104"/>
      <c r="D55" s="104"/>
      <c r="E55" s="105" t="s">
        <v>121</v>
      </c>
      <c r="F55" s="106"/>
      <c r="G55" s="101" t="s">
        <v>121</v>
      </c>
      <c r="H55" s="107"/>
      <c r="I55" s="143"/>
      <c r="J55" s="144" t="str">
        <f t="shared" si="3"/>
        <v>公式</v>
      </c>
      <c r="K55" s="138" t="s">
        <v>121</v>
      </c>
      <c r="L55" s="143"/>
      <c r="M55" s="145" t="str">
        <f>IFERROR(CHOOSE(MATCH(K55,{"煤","柴油","燃油","煤油","液化石油气","天然气","砍伐木材","重造林木材","其他"},0),96.3,74.1,77.4,71.5,63.1,56.1,109.6,0,"请在最后一栏中提供详细信息"),"公式")</f>
        <v>公式</v>
      </c>
      <c r="N55" s="146" t="str">
        <f t="shared" si="4"/>
        <v>公式</v>
      </c>
      <c r="O55" s="147"/>
      <c r="P55" s="148"/>
      <c r="Q55" s="176"/>
      <c r="R55" s="177"/>
      <c r="S55" s="178"/>
      <c r="T55" s="179"/>
      <c r="U55" s="180"/>
      <c r="V55" s="181"/>
      <c r="W55" s="146" t="str">
        <f t="shared" si="5"/>
        <v>公式</v>
      </c>
      <c r="X55" s="176"/>
      <c r="Y55" s="187"/>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row>
    <row r="56" s="49" customFormat="1" ht="39.9" customHeight="1" spans="1:50">
      <c r="A56" s="108"/>
      <c r="B56" s="103"/>
      <c r="C56" s="104"/>
      <c r="D56" s="104"/>
      <c r="E56" s="105" t="s">
        <v>121</v>
      </c>
      <c r="F56" s="106"/>
      <c r="G56" s="101" t="s">
        <v>121</v>
      </c>
      <c r="H56" s="107"/>
      <c r="I56" s="143"/>
      <c r="J56" s="144" t="str">
        <f t="shared" si="3"/>
        <v>公式</v>
      </c>
      <c r="K56" s="138" t="s">
        <v>121</v>
      </c>
      <c r="L56" s="143"/>
      <c r="M56" s="145" t="str">
        <f>IFERROR(CHOOSE(MATCH(K56,{"煤","柴油","燃油","煤油","液化石油气","天然气","砍伐木材","重造林木材","其他"},0),96.3,74.1,77.4,71.5,63.1,56.1,109.6,0,"请在最后一栏中提供详细信息"),"公式")</f>
        <v>公式</v>
      </c>
      <c r="N56" s="146" t="str">
        <f t="shared" si="4"/>
        <v>公式</v>
      </c>
      <c r="O56" s="147"/>
      <c r="P56" s="148"/>
      <c r="Q56" s="176"/>
      <c r="R56" s="177"/>
      <c r="S56" s="178"/>
      <c r="T56" s="179"/>
      <c r="U56" s="180"/>
      <c r="V56" s="181"/>
      <c r="W56" s="146" t="str">
        <f t="shared" si="5"/>
        <v>公式</v>
      </c>
      <c r="X56" s="176"/>
      <c r="Y56" s="187"/>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row>
    <row r="57" s="49" customFormat="1" ht="39.9" customHeight="1" spans="1:50">
      <c r="A57" s="108"/>
      <c r="B57" s="103"/>
      <c r="C57" s="104"/>
      <c r="D57" s="104"/>
      <c r="E57" s="105" t="s">
        <v>121</v>
      </c>
      <c r="F57" s="106"/>
      <c r="G57" s="101" t="s">
        <v>121</v>
      </c>
      <c r="H57" s="107"/>
      <c r="I57" s="143"/>
      <c r="J57" s="144" t="str">
        <f t="shared" si="3"/>
        <v>公式</v>
      </c>
      <c r="K57" s="138" t="s">
        <v>121</v>
      </c>
      <c r="L57" s="143"/>
      <c r="M57" s="145" t="str">
        <f>IFERROR(CHOOSE(MATCH(K57,{"煤","柴油","燃油","煤油","液化石油气","天然气","砍伐木材","重造林木材","其他"},0),96.3,74.1,77.4,71.5,63.1,56.1,109.6,0,"请在最后一栏中提供详细信息"),"公式")</f>
        <v>公式</v>
      </c>
      <c r="N57" s="146" t="str">
        <f t="shared" si="4"/>
        <v>公式</v>
      </c>
      <c r="O57" s="147"/>
      <c r="P57" s="148"/>
      <c r="Q57" s="176"/>
      <c r="R57" s="177"/>
      <c r="S57" s="178"/>
      <c r="T57" s="179"/>
      <c r="U57" s="180"/>
      <c r="V57" s="181"/>
      <c r="W57" s="146" t="str">
        <f t="shared" si="5"/>
        <v>公式</v>
      </c>
      <c r="X57" s="176"/>
      <c r="Y57" s="187"/>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row>
    <row r="58" s="50" customFormat="1" ht="39.9" customHeight="1" spans="1:50">
      <c r="A58" s="108"/>
      <c r="B58" s="103"/>
      <c r="C58" s="104"/>
      <c r="D58" s="104"/>
      <c r="E58" s="105" t="s">
        <v>121</v>
      </c>
      <c r="F58" s="106"/>
      <c r="G58" s="101" t="s">
        <v>121</v>
      </c>
      <c r="H58" s="107"/>
      <c r="I58" s="143"/>
      <c r="J58" s="144" t="str">
        <f t="shared" si="3"/>
        <v>公式</v>
      </c>
      <c r="K58" s="138" t="s">
        <v>121</v>
      </c>
      <c r="L58" s="143"/>
      <c r="M58" s="145" t="str">
        <f>IFERROR(CHOOSE(MATCH(K58,{"煤","柴油","燃油","煤油","液化石油气","天然气","砍伐木材","重造林木材","其他"},0),96.3,74.1,77.4,71.5,63.1,56.1,109.6,0,"请在最后一栏中提供详细信息"),"公式")</f>
        <v>公式</v>
      </c>
      <c r="N58" s="146" t="str">
        <f t="shared" si="4"/>
        <v>公式</v>
      </c>
      <c r="O58" s="147"/>
      <c r="P58" s="148"/>
      <c r="Q58" s="176"/>
      <c r="R58" s="177"/>
      <c r="S58" s="178"/>
      <c r="T58" s="179"/>
      <c r="U58" s="180"/>
      <c r="V58" s="181"/>
      <c r="W58" s="146" t="str">
        <f t="shared" si="5"/>
        <v>公式</v>
      </c>
      <c r="X58" s="176"/>
      <c r="Y58" s="187"/>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row>
    <row r="59" s="50" customFormat="1" ht="39.9" customHeight="1" spans="1:50">
      <c r="A59" s="108"/>
      <c r="B59" s="103"/>
      <c r="C59" s="104"/>
      <c r="D59" s="104"/>
      <c r="E59" s="105" t="s">
        <v>121</v>
      </c>
      <c r="F59" s="106"/>
      <c r="G59" s="101" t="s">
        <v>121</v>
      </c>
      <c r="H59" s="107"/>
      <c r="I59" s="143"/>
      <c r="J59" s="144" t="str">
        <f t="shared" si="3"/>
        <v>公式</v>
      </c>
      <c r="K59" s="138" t="s">
        <v>121</v>
      </c>
      <c r="L59" s="143"/>
      <c r="M59" s="145" t="str">
        <f>IFERROR(CHOOSE(MATCH(K59,{"煤","柴油","燃油","煤油","液化石油气","天然气","砍伐木材","重造林木材","其他"},0),96.3,74.1,77.4,71.5,63.1,56.1,109.6,0,"请在最后一栏中提供详细信息"),"公式")</f>
        <v>公式</v>
      </c>
      <c r="N59" s="146" t="str">
        <f t="shared" si="4"/>
        <v>公式</v>
      </c>
      <c r="O59" s="147"/>
      <c r="P59" s="148"/>
      <c r="Q59" s="176"/>
      <c r="R59" s="177"/>
      <c r="S59" s="178"/>
      <c r="T59" s="179"/>
      <c r="U59" s="180"/>
      <c r="V59" s="181"/>
      <c r="W59" s="146" t="str">
        <f t="shared" si="5"/>
        <v>公式</v>
      </c>
      <c r="X59" s="176"/>
      <c r="Y59" s="187"/>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row>
    <row r="60" s="50" customFormat="1" ht="39.9" customHeight="1" spans="1:50">
      <c r="A60" s="108"/>
      <c r="B60" s="103"/>
      <c r="C60" s="104"/>
      <c r="D60" s="104"/>
      <c r="E60" s="105" t="s">
        <v>121</v>
      </c>
      <c r="F60" s="106"/>
      <c r="G60" s="101" t="s">
        <v>121</v>
      </c>
      <c r="H60" s="107"/>
      <c r="I60" s="143"/>
      <c r="J60" s="144" t="str">
        <f t="shared" si="3"/>
        <v>公式</v>
      </c>
      <c r="K60" s="138" t="s">
        <v>121</v>
      </c>
      <c r="L60" s="143"/>
      <c r="M60" s="145" t="str">
        <f>IFERROR(CHOOSE(MATCH(K60,{"煤","柴油","燃油","煤油","液化石油气","天然气","砍伐木材","重造林木材","其他"},0),96.3,74.1,77.4,71.5,63.1,56.1,109.6,0,"请在最后一栏中提供详细信息"),"公式")</f>
        <v>公式</v>
      </c>
      <c r="N60" s="146" t="str">
        <f t="shared" si="4"/>
        <v>公式</v>
      </c>
      <c r="O60" s="147"/>
      <c r="P60" s="148"/>
      <c r="Q60" s="176"/>
      <c r="R60" s="177"/>
      <c r="S60" s="178"/>
      <c r="T60" s="179"/>
      <c r="U60" s="180"/>
      <c r="V60" s="181"/>
      <c r="W60" s="146" t="str">
        <f t="shared" si="5"/>
        <v>公式</v>
      </c>
      <c r="X60" s="176"/>
      <c r="Y60" s="187"/>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row>
    <row r="61" s="50" customFormat="1" ht="39.9" customHeight="1" spans="1:50">
      <c r="A61" s="108"/>
      <c r="B61" s="103"/>
      <c r="C61" s="104"/>
      <c r="D61" s="104"/>
      <c r="E61" s="105" t="s">
        <v>121</v>
      </c>
      <c r="F61" s="106"/>
      <c r="G61" s="101" t="s">
        <v>121</v>
      </c>
      <c r="H61" s="107"/>
      <c r="I61" s="143"/>
      <c r="J61" s="144" t="str">
        <f t="shared" si="3"/>
        <v>公式</v>
      </c>
      <c r="K61" s="138" t="s">
        <v>121</v>
      </c>
      <c r="L61" s="143"/>
      <c r="M61" s="145" t="str">
        <f>IFERROR(CHOOSE(MATCH(K61,{"煤","柴油","燃油","煤油","液化石油气","天然气","砍伐木材","重造林木材","其他"},0),96.3,74.1,77.4,71.5,63.1,56.1,109.6,0,"请在最后一栏中提供详细信息"),"公式")</f>
        <v>公式</v>
      </c>
      <c r="N61" s="146" t="str">
        <f t="shared" si="4"/>
        <v>公式</v>
      </c>
      <c r="O61" s="147"/>
      <c r="P61" s="148"/>
      <c r="Q61" s="176"/>
      <c r="R61" s="177"/>
      <c r="S61" s="178"/>
      <c r="T61" s="179"/>
      <c r="U61" s="180"/>
      <c r="V61" s="181"/>
      <c r="W61" s="146" t="str">
        <f t="shared" si="5"/>
        <v>公式</v>
      </c>
      <c r="X61" s="176"/>
      <c r="Y61" s="187"/>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row>
    <row r="62" s="50" customFormat="1" ht="39.9" customHeight="1" spans="1:50">
      <c r="A62" s="108"/>
      <c r="B62" s="103"/>
      <c r="C62" s="104"/>
      <c r="D62" s="104"/>
      <c r="E62" s="105" t="s">
        <v>121</v>
      </c>
      <c r="F62" s="106"/>
      <c r="G62" s="101" t="s">
        <v>121</v>
      </c>
      <c r="H62" s="107"/>
      <c r="I62" s="143"/>
      <c r="J62" s="144" t="str">
        <f t="shared" si="3"/>
        <v>公式</v>
      </c>
      <c r="K62" s="138" t="s">
        <v>121</v>
      </c>
      <c r="L62" s="143"/>
      <c r="M62" s="145" t="str">
        <f>IFERROR(CHOOSE(MATCH(K62,{"煤","柴油","燃油","煤油","液化石油气","天然气","砍伐木材","重造林木材","其他"},0),96.3,74.1,77.4,71.5,63.1,56.1,109.6,0,"请在最后一栏中提供详细信息"),"公式")</f>
        <v>公式</v>
      </c>
      <c r="N62" s="146" t="str">
        <f t="shared" si="4"/>
        <v>公式</v>
      </c>
      <c r="O62" s="147"/>
      <c r="P62" s="148"/>
      <c r="Q62" s="176"/>
      <c r="R62" s="177"/>
      <c r="S62" s="178"/>
      <c r="T62" s="179"/>
      <c r="U62" s="180"/>
      <c r="V62" s="181"/>
      <c r="W62" s="146" t="str">
        <f t="shared" si="5"/>
        <v>公式</v>
      </c>
      <c r="X62" s="176"/>
      <c r="Y62" s="187"/>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row>
    <row r="63" s="50" customFormat="1" ht="39.9" customHeight="1" spans="1:50">
      <c r="A63" s="108"/>
      <c r="B63" s="103"/>
      <c r="C63" s="104"/>
      <c r="D63" s="104"/>
      <c r="E63" s="105" t="s">
        <v>121</v>
      </c>
      <c r="F63" s="106"/>
      <c r="G63" s="101" t="s">
        <v>121</v>
      </c>
      <c r="H63" s="107"/>
      <c r="I63" s="143"/>
      <c r="J63" s="144" t="str">
        <f t="shared" si="3"/>
        <v>公式</v>
      </c>
      <c r="K63" s="138" t="s">
        <v>121</v>
      </c>
      <c r="L63" s="143"/>
      <c r="M63" s="145" t="str">
        <f>IFERROR(CHOOSE(MATCH(K63,{"煤","柴油","燃油","煤油","液化石油气","天然气","砍伐木材","重造林木材","其他"},0),96.3,74.1,77.4,71.5,63.1,56.1,109.6,0,"请在最后一栏中提供详细信息"),"公式")</f>
        <v>公式</v>
      </c>
      <c r="N63" s="146" t="str">
        <f t="shared" si="4"/>
        <v>公式</v>
      </c>
      <c r="O63" s="147"/>
      <c r="P63" s="148"/>
      <c r="Q63" s="176"/>
      <c r="R63" s="177"/>
      <c r="S63" s="178"/>
      <c r="T63" s="179"/>
      <c r="U63" s="180"/>
      <c r="V63" s="181"/>
      <c r="W63" s="146" t="str">
        <f t="shared" si="5"/>
        <v>公式</v>
      </c>
      <c r="X63" s="176"/>
      <c r="Y63" s="187"/>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row>
    <row r="64" s="49" customFormat="1" ht="39.9" customHeight="1" spans="1:50">
      <c r="A64" s="108"/>
      <c r="B64" s="103"/>
      <c r="C64" s="104"/>
      <c r="D64" s="104"/>
      <c r="E64" s="105" t="s">
        <v>121</v>
      </c>
      <c r="F64" s="106"/>
      <c r="G64" s="101" t="s">
        <v>121</v>
      </c>
      <c r="H64" s="107"/>
      <c r="I64" s="143"/>
      <c r="J64" s="144" t="str">
        <f t="shared" si="3"/>
        <v>公式</v>
      </c>
      <c r="K64" s="138" t="s">
        <v>121</v>
      </c>
      <c r="L64" s="143"/>
      <c r="M64" s="145" t="str">
        <f>IFERROR(CHOOSE(MATCH(K64,{"煤","柴油","燃油","煤油","液化石油气","天然气","砍伐木材","重造林木材","其他"},0),96.3,74.1,77.4,71.5,63.1,56.1,109.6,0,"请在最后一栏中提供详细信息"),"公式")</f>
        <v>公式</v>
      </c>
      <c r="N64" s="146" t="str">
        <f t="shared" si="4"/>
        <v>公式</v>
      </c>
      <c r="O64" s="147"/>
      <c r="P64" s="148"/>
      <c r="Q64" s="176"/>
      <c r="R64" s="177"/>
      <c r="S64" s="178"/>
      <c r="T64" s="179"/>
      <c r="U64" s="180"/>
      <c r="V64" s="181"/>
      <c r="W64" s="146" t="str">
        <f t="shared" si="5"/>
        <v>公式</v>
      </c>
      <c r="X64" s="176"/>
      <c r="Y64" s="187"/>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row>
    <row r="65" s="49" customFormat="1" ht="39.9" customHeight="1" spans="1:50">
      <c r="A65" s="108"/>
      <c r="B65" s="103"/>
      <c r="C65" s="104"/>
      <c r="D65" s="104"/>
      <c r="E65" s="105" t="s">
        <v>121</v>
      </c>
      <c r="F65" s="106"/>
      <c r="G65" s="101" t="s">
        <v>121</v>
      </c>
      <c r="H65" s="107"/>
      <c r="I65" s="143"/>
      <c r="J65" s="144" t="str">
        <f t="shared" si="3"/>
        <v>公式</v>
      </c>
      <c r="K65" s="138" t="s">
        <v>121</v>
      </c>
      <c r="L65" s="143"/>
      <c r="M65" s="145" t="str">
        <f>IFERROR(CHOOSE(MATCH(K65,{"煤","柴油","燃油","煤油","液化石油气","天然气","砍伐木材","重造林木材","其他"},0),96.3,74.1,77.4,71.5,63.1,56.1,109.6,0,"请在最后一栏中提供详细信息"),"公式")</f>
        <v>公式</v>
      </c>
      <c r="N65" s="146" t="str">
        <f t="shared" si="4"/>
        <v>公式</v>
      </c>
      <c r="O65" s="147"/>
      <c r="P65" s="148"/>
      <c r="Q65" s="176"/>
      <c r="R65" s="177"/>
      <c r="S65" s="178"/>
      <c r="T65" s="179"/>
      <c r="U65" s="180"/>
      <c r="V65" s="181"/>
      <c r="W65" s="146" t="str">
        <f t="shared" si="5"/>
        <v>公式</v>
      </c>
      <c r="X65" s="176"/>
      <c r="Y65" s="187"/>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row>
    <row r="66" s="49" customFormat="1" ht="39.9" customHeight="1" spans="1:50">
      <c r="A66" s="108"/>
      <c r="B66" s="103"/>
      <c r="C66" s="104"/>
      <c r="D66" s="104"/>
      <c r="E66" s="105" t="s">
        <v>121</v>
      </c>
      <c r="F66" s="106"/>
      <c r="G66" s="101" t="s">
        <v>121</v>
      </c>
      <c r="H66" s="107"/>
      <c r="I66" s="143"/>
      <c r="J66" s="144" t="str">
        <f t="shared" si="3"/>
        <v>公式</v>
      </c>
      <c r="K66" s="138" t="s">
        <v>121</v>
      </c>
      <c r="L66" s="143"/>
      <c r="M66" s="145" t="str">
        <f>IFERROR(CHOOSE(MATCH(K66,{"煤","柴油","燃油","煤油","液化石油气","天然气","砍伐木材","重造林木材","其他"},0),96.3,74.1,77.4,71.5,63.1,56.1,109.6,0,"请在最后一栏中提供详细信息"),"公式")</f>
        <v>公式</v>
      </c>
      <c r="N66" s="146" t="str">
        <f t="shared" si="4"/>
        <v>公式</v>
      </c>
      <c r="O66" s="147"/>
      <c r="P66" s="148"/>
      <c r="Q66" s="176"/>
      <c r="R66" s="177"/>
      <c r="S66" s="178"/>
      <c r="T66" s="179"/>
      <c r="U66" s="180"/>
      <c r="V66" s="181"/>
      <c r="W66" s="146" t="str">
        <f t="shared" si="5"/>
        <v>公式</v>
      </c>
      <c r="X66" s="176"/>
      <c r="Y66" s="187"/>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row>
    <row r="67" s="49" customFormat="1" ht="39.9" customHeight="1" spans="1:50">
      <c r="A67" s="108"/>
      <c r="B67" s="103"/>
      <c r="C67" s="104"/>
      <c r="D67" s="104"/>
      <c r="E67" s="105" t="s">
        <v>121</v>
      </c>
      <c r="F67" s="106"/>
      <c r="G67" s="101" t="s">
        <v>121</v>
      </c>
      <c r="H67" s="107"/>
      <c r="I67" s="143"/>
      <c r="J67" s="144" t="str">
        <f t="shared" si="3"/>
        <v>公式</v>
      </c>
      <c r="K67" s="138" t="s">
        <v>121</v>
      </c>
      <c r="L67" s="143"/>
      <c r="M67" s="145" t="str">
        <f>IFERROR(CHOOSE(MATCH(K67,{"煤","柴油","燃油","煤油","液化石油气","天然气","砍伐木材","重造林木材","其他"},0),96.3,74.1,77.4,71.5,63.1,56.1,109.6,0,"请在最后一栏中提供详细信息"),"公式")</f>
        <v>公式</v>
      </c>
      <c r="N67" s="146" t="str">
        <f t="shared" si="4"/>
        <v>公式</v>
      </c>
      <c r="O67" s="147"/>
      <c r="P67" s="148"/>
      <c r="Q67" s="176"/>
      <c r="R67" s="177"/>
      <c r="S67" s="178"/>
      <c r="T67" s="179"/>
      <c r="U67" s="180"/>
      <c r="V67" s="181"/>
      <c r="W67" s="146" t="str">
        <f t="shared" si="5"/>
        <v>公式</v>
      </c>
      <c r="X67" s="176"/>
      <c r="Y67" s="187"/>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row>
    <row r="68" s="49" customFormat="1" ht="39.9" customHeight="1" spans="1:50">
      <c r="A68" s="108"/>
      <c r="B68" s="103"/>
      <c r="C68" s="104"/>
      <c r="D68" s="104"/>
      <c r="E68" s="105" t="s">
        <v>121</v>
      </c>
      <c r="F68" s="106"/>
      <c r="G68" s="101" t="s">
        <v>121</v>
      </c>
      <c r="H68" s="107"/>
      <c r="I68" s="143"/>
      <c r="J68" s="144" t="str">
        <f t="shared" si="3"/>
        <v>公式</v>
      </c>
      <c r="K68" s="138" t="s">
        <v>138</v>
      </c>
      <c r="L68" s="143"/>
      <c r="M68" s="145">
        <f>IFERROR(CHOOSE(MATCH(K68,{"煤","柴油","燃油","煤油","液化石油气","天然气","砍伐木材","重造林木材","其他"},0),96.3,74.1,77.4,71.5,63.1,56.1,109.6,0,"请在最后一栏中提供详细信息"),"公式")</f>
        <v>71.5</v>
      </c>
      <c r="N68" s="146">
        <f t="shared" si="4"/>
        <v>0</v>
      </c>
      <c r="O68" s="147"/>
      <c r="P68" s="148"/>
      <c r="Q68" s="176"/>
      <c r="R68" s="177"/>
      <c r="S68" s="178"/>
      <c r="T68" s="179"/>
      <c r="U68" s="180"/>
      <c r="V68" s="181"/>
      <c r="W68" s="146" t="str">
        <f t="shared" si="5"/>
        <v>公式</v>
      </c>
      <c r="X68" s="176"/>
      <c r="Y68" s="187"/>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row>
    <row r="69" s="49" customFormat="1" ht="39.9" customHeight="1" spans="1:50">
      <c r="A69" s="108"/>
      <c r="B69" s="103"/>
      <c r="C69" s="104"/>
      <c r="D69" s="104"/>
      <c r="E69" s="105" t="s">
        <v>121</v>
      </c>
      <c r="F69" s="106"/>
      <c r="G69" s="101" t="s">
        <v>121</v>
      </c>
      <c r="H69" s="107"/>
      <c r="I69" s="143"/>
      <c r="J69" s="144" t="str">
        <f t="shared" si="3"/>
        <v>公式</v>
      </c>
      <c r="K69" s="138" t="s">
        <v>121</v>
      </c>
      <c r="L69" s="143"/>
      <c r="M69" s="145" t="str">
        <f>IFERROR(CHOOSE(MATCH(K69,{"煤","柴油","燃油","煤油","液化石油气","天然气","砍伐木材","重造林木材","其他"},0),96.3,74.1,77.4,71.5,63.1,56.1,109.6,0,"请在最后一栏中提供详细信息"),"公式")</f>
        <v>公式</v>
      </c>
      <c r="N69" s="146" t="str">
        <f t="shared" si="4"/>
        <v>公式</v>
      </c>
      <c r="O69" s="147"/>
      <c r="P69" s="148"/>
      <c r="Q69" s="176"/>
      <c r="R69" s="177"/>
      <c r="S69" s="178"/>
      <c r="T69" s="179"/>
      <c r="U69" s="180"/>
      <c r="V69" s="181"/>
      <c r="W69" s="146" t="str">
        <f t="shared" si="5"/>
        <v>公式</v>
      </c>
      <c r="X69" s="176"/>
      <c r="Y69" s="187"/>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row>
    <row r="70" s="50" customFormat="1" ht="39.9" customHeight="1" spans="1:50">
      <c r="A70" s="108"/>
      <c r="B70" s="103"/>
      <c r="C70" s="104"/>
      <c r="D70" s="104"/>
      <c r="E70" s="105" t="s">
        <v>121</v>
      </c>
      <c r="F70" s="106"/>
      <c r="G70" s="101" t="s">
        <v>121</v>
      </c>
      <c r="H70" s="107"/>
      <c r="I70" s="143"/>
      <c r="J70" s="144" t="str">
        <f t="shared" si="3"/>
        <v>公式</v>
      </c>
      <c r="K70" s="138" t="s">
        <v>121</v>
      </c>
      <c r="L70" s="143"/>
      <c r="M70" s="145" t="str">
        <f>IFERROR(CHOOSE(MATCH(K70,{"煤","柴油","燃油","煤油","液化石油气","天然气","砍伐木材","重造林木材","其他"},0),96.3,74.1,77.4,71.5,63.1,56.1,109.6,0,"请在最后一栏中提供详细信息"),"公式")</f>
        <v>公式</v>
      </c>
      <c r="N70" s="146" t="str">
        <f t="shared" si="4"/>
        <v>公式</v>
      </c>
      <c r="O70" s="147"/>
      <c r="P70" s="148"/>
      <c r="Q70" s="176"/>
      <c r="R70" s="177"/>
      <c r="S70" s="178"/>
      <c r="T70" s="179"/>
      <c r="U70" s="180"/>
      <c r="V70" s="181"/>
      <c r="W70" s="146" t="str">
        <f t="shared" si="5"/>
        <v>公式</v>
      </c>
      <c r="X70" s="176"/>
      <c r="Y70" s="187"/>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row>
    <row r="71" s="50" customFormat="1" ht="39.9" customHeight="1" spans="1:50">
      <c r="A71" s="108"/>
      <c r="B71" s="103"/>
      <c r="C71" s="104"/>
      <c r="D71" s="104"/>
      <c r="E71" s="105" t="s">
        <v>121</v>
      </c>
      <c r="F71" s="106"/>
      <c r="G71" s="101" t="s">
        <v>121</v>
      </c>
      <c r="H71" s="107"/>
      <c r="I71" s="143"/>
      <c r="J71" s="144" t="str">
        <f t="shared" si="3"/>
        <v>公式</v>
      </c>
      <c r="K71" s="138" t="s">
        <v>121</v>
      </c>
      <c r="L71" s="143"/>
      <c r="M71" s="145" t="str">
        <f>IFERROR(CHOOSE(MATCH(K71,{"煤","柴油","燃油","煤油","液化石油气","天然气","砍伐木材","重造林木材","其他"},0),96.3,74.1,77.4,71.5,63.1,56.1,109.6,0,"请在最后一栏中提供详细信息"),"公式")</f>
        <v>公式</v>
      </c>
      <c r="N71" s="146" t="str">
        <f t="shared" si="4"/>
        <v>公式</v>
      </c>
      <c r="O71" s="147"/>
      <c r="P71" s="148"/>
      <c r="Q71" s="176"/>
      <c r="R71" s="177"/>
      <c r="S71" s="178"/>
      <c r="T71" s="179"/>
      <c r="U71" s="180"/>
      <c r="V71" s="181"/>
      <c r="W71" s="146" t="str">
        <f t="shared" si="5"/>
        <v>公式</v>
      </c>
      <c r="X71" s="176"/>
      <c r="Y71" s="187"/>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row>
    <row r="72" s="50" customFormat="1" ht="39.9" customHeight="1" spans="1:50">
      <c r="A72" s="108"/>
      <c r="B72" s="103"/>
      <c r="C72" s="104"/>
      <c r="D72" s="104"/>
      <c r="E72" s="105" t="s">
        <v>121</v>
      </c>
      <c r="F72" s="106"/>
      <c r="G72" s="101" t="s">
        <v>121</v>
      </c>
      <c r="H72" s="107"/>
      <c r="I72" s="143"/>
      <c r="J72" s="144" t="str">
        <f t="shared" si="3"/>
        <v>公式</v>
      </c>
      <c r="K72" s="138" t="s">
        <v>121</v>
      </c>
      <c r="L72" s="143"/>
      <c r="M72" s="145" t="str">
        <f>IFERROR(CHOOSE(MATCH(K72,{"煤","柴油","燃油","煤油","液化石油气","天然气","砍伐木材","重造林木材","其他"},0),96.3,74.1,77.4,71.5,63.1,56.1,109.6,0,"请在最后一栏中提供详细信息"),"公式")</f>
        <v>公式</v>
      </c>
      <c r="N72" s="146" t="str">
        <f t="shared" si="4"/>
        <v>公式</v>
      </c>
      <c r="O72" s="147"/>
      <c r="P72" s="148"/>
      <c r="Q72" s="176"/>
      <c r="R72" s="177"/>
      <c r="S72" s="178"/>
      <c r="T72" s="179"/>
      <c r="U72" s="180"/>
      <c r="V72" s="181"/>
      <c r="W72" s="146" t="str">
        <f t="shared" si="5"/>
        <v>公式</v>
      </c>
      <c r="X72" s="176"/>
      <c r="Y72" s="187"/>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row>
    <row r="73" s="50" customFormat="1" ht="39.9" customHeight="1" spans="1:50">
      <c r="A73" s="108"/>
      <c r="B73" s="103"/>
      <c r="C73" s="104"/>
      <c r="D73" s="104"/>
      <c r="E73" s="105" t="s">
        <v>121</v>
      </c>
      <c r="F73" s="106"/>
      <c r="G73" s="101" t="s">
        <v>121</v>
      </c>
      <c r="H73" s="107"/>
      <c r="I73" s="143"/>
      <c r="J73" s="144" t="str">
        <f t="shared" si="3"/>
        <v>公式</v>
      </c>
      <c r="K73" s="138" t="s">
        <v>121</v>
      </c>
      <c r="L73" s="143"/>
      <c r="M73" s="145" t="str">
        <f>IFERROR(CHOOSE(MATCH(K73,{"煤","柴油","燃油","煤油","液化石油气","天然气","砍伐木材","重造林木材","其他"},0),96.3,74.1,77.4,71.5,63.1,56.1,109.6,0,"请在最后一栏中提供详细信息"),"公式")</f>
        <v>公式</v>
      </c>
      <c r="N73" s="146" t="str">
        <f t="shared" si="4"/>
        <v>公式</v>
      </c>
      <c r="O73" s="147"/>
      <c r="P73" s="148"/>
      <c r="Q73" s="176"/>
      <c r="R73" s="177"/>
      <c r="S73" s="178"/>
      <c r="T73" s="179"/>
      <c r="U73" s="180"/>
      <c r="V73" s="181"/>
      <c r="W73" s="146" t="str">
        <f t="shared" si="5"/>
        <v>公式</v>
      </c>
      <c r="X73" s="176"/>
      <c r="Y73" s="187"/>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row>
    <row r="74" s="50" customFormat="1" ht="39.9" customHeight="1" spans="1:50">
      <c r="A74" s="108"/>
      <c r="B74" s="103"/>
      <c r="C74" s="104"/>
      <c r="D74" s="104"/>
      <c r="E74" s="105" t="s">
        <v>121</v>
      </c>
      <c r="F74" s="106"/>
      <c r="G74" s="101" t="s">
        <v>121</v>
      </c>
      <c r="H74" s="107"/>
      <c r="I74" s="143"/>
      <c r="J74" s="144" t="str">
        <f t="shared" si="3"/>
        <v>公式</v>
      </c>
      <c r="K74" s="138" t="s">
        <v>121</v>
      </c>
      <c r="L74" s="143"/>
      <c r="M74" s="145" t="str">
        <f>IFERROR(CHOOSE(MATCH(K74,{"煤","柴油","燃油","煤油","液化石油气","天然气","砍伐木材","重造林木材","其他"},0),96.3,74.1,77.4,71.5,63.1,56.1,109.6,0,"请在最后一栏中提供详细信息"),"公式")</f>
        <v>公式</v>
      </c>
      <c r="N74" s="146" t="str">
        <f t="shared" si="4"/>
        <v>公式</v>
      </c>
      <c r="O74" s="147"/>
      <c r="P74" s="148"/>
      <c r="Q74" s="176"/>
      <c r="R74" s="177"/>
      <c r="S74" s="178"/>
      <c r="T74" s="179"/>
      <c r="U74" s="180"/>
      <c r="V74" s="181"/>
      <c r="W74" s="146" t="str">
        <f t="shared" si="5"/>
        <v>公式</v>
      </c>
      <c r="X74" s="176"/>
      <c r="Y74" s="187"/>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row>
    <row r="75" s="50" customFormat="1" ht="39.9" customHeight="1" spans="1:50">
      <c r="A75" s="108"/>
      <c r="B75" s="103"/>
      <c r="C75" s="104"/>
      <c r="D75" s="104"/>
      <c r="E75" s="105" t="s">
        <v>121</v>
      </c>
      <c r="F75" s="106"/>
      <c r="G75" s="101" t="s">
        <v>121</v>
      </c>
      <c r="H75" s="107"/>
      <c r="I75" s="143"/>
      <c r="J75" s="144" t="str">
        <f t="shared" ref="J75:J106" si="6">IF(H75*I75=0,"公式",H75*I75)</f>
        <v>公式</v>
      </c>
      <c r="K75" s="138" t="s">
        <v>121</v>
      </c>
      <c r="L75" s="143"/>
      <c r="M75" s="145" t="str">
        <f>IFERROR(CHOOSE(MATCH(K75,{"煤","柴油","燃油","煤油","液化石油气","天然气","砍伐木材","重造林木材","其他"},0),96.3,74.1,77.4,71.5,63.1,56.1,109.6,0,"请在最后一栏中提供详细信息"),"公式")</f>
        <v>公式</v>
      </c>
      <c r="N75" s="146" t="str">
        <f t="shared" ref="N75:N106" si="7">IFERROR(L75*M75/1000,"公式")</f>
        <v>公式</v>
      </c>
      <c r="O75" s="147"/>
      <c r="P75" s="148"/>
      <c r="Q75" s="176"/>
      <c r="R75" s="177"/>
      <c r="S75" s="178"/>
      <c r="T75" s="179"/>
      <c r="U75" s="180"/>
      <c r="V75" s="181"/>
      <c r="W75" s="146" t="str">
        <f t="shared" ref="W75:W106" si="8">IFERROR(U75/V75,"公式")</f>
        <v>公式</v>
      </c>
      <c r="X75" s="176"/>
      <c r="Y75" s="187"/>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row>
    <row r="76" s="49" customFormat="1" ht="39.9" customHeight="1" spans="1:50">
      <c r="A76" s="108"/>
      <c r="B76" s="103"/>
      <c r="C76" s="104"/>
      <c r="D76" s="104"/>
      <c r="E76" s="105" t="s">
        <v>121</v>
      </c>
      <c r="F76" s="106"/>
      <c r="G76" s="101" t="s">
        <v>121</v>
      </c>
      <c r="H76" s="107"/>
      <c r="I76" s="143"/>
      <c r="J76" s="144" t="str">
        <f t="shared" si="6"/>
        <v>公式</v>
      </c>
      <c r="K76" s="138" t="s">
        <v>121</v>
      </c>
      <c r="L76" s="143"/>
      <c r="M76" s="145" t="str">
        <f>IFERROR(CHOOSE(MATCH(K76,{"煤","柴油","燃油","煤油","液化石油气","天然气","砍伐木材","重造林木材","其他"},0),96.3,74.1,77.4,71.5,63.1,56.1,109.6,0,"请在最后一栏中提供详细信息"),"公式")</f>
        <v>公式</v>
      </c>
      <c r="N76" s="146" t="str">
        <f t="shared" si="7"/>
        <v>公式</v>
      </c>
      <c r="O76" s="147"/>
      <c r="P76" s="148"/>
      <c r="Q76" s="176"/>
      <c r="R76" s="177"/>
      <c r="S76" s="178"/>
      <c r="T76" s="179"/>
      <c r="U76" s="180"/>
      <c r="V76" s="181"/>
      <c r="W76" s="146" t="str">
        <f t="shared" si="8"/>
        <v>公式</v>
      </c>
      <c r="X76" s="176"/>
      <c r="Y76" s="187"/>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row>
    <row r="77" s="49" customFormat="1" ht="39.9" customHeight="1" spans="1:50">
      <c r="A77" s="108"/>
      <c r="B77" s="103"/>
      <c r="C77" s="104"/>
      <c r="D77" s="104"/>
      <c r="E77" s="105" t="s">
        <v>139</v>
      </c>
      <c r="F77" s="106"/>
      <c r="G77" s="101" t="s">
        <v>137</v>
      </c>
      <c r="H77" s="107"/>
      <c r="I77" s="143"/>
      <c r="J77" s="144" t="str">
        <f t="shared" si="6"/>
        <v>公式</v>
      </c>
      <c r="K77" s="138" t="s">
        <v>121</v>
      </c>
      <c r="L77" s="143"/>
      <c r="M77" s="145" t="str">
        <f>IFERROR(CHOOSE(MATCH(K77,{"煤","柴油","燃油","煤油","液化石油气","天然气","砍伐木材","重造林木材","其他"},0),96.3,74.1,77.4,71.5,63.1,56.1,109.6,0,"请在最后一栏中提供详细信息"),"公式")</f>
        <v>公式</v>
      </c>
      <c r="N77" s="146" t="str">
        <f t="shared" si="7"/>
        <v>公式</v>
      </c>
      <c r="O77" s="147"/>
      <c r="P77" s="148"/>
      <c r="Q77" s="176"/>
      <c r="R77" s="177"/>
      <c r="S77" s="178"/>
      <c r="T77" s="179"/>
      <c r="U77" s="180"/>
      <c r="V77" s="181"/>
      <c r="W77" s="146" t="str">
        <f t="shared" si="8"/>
        <v>公式</v>
      </c>
      <c r="X77" s="176"/>
      <c r="Y77" s="187"/>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row>
    <row r="78" s="49" customFormat="1" ht="39.9" customHeight="1" spans="1:50">
      <c r="A78" s="108"/>
      <c r="B78" s="103"/>
      <c r="C78" s="104"/>
      <c r="D78" s="104"/>
      <c r="E78" s="105" t="s">
        <v>121</v>
      </c>
      <c r="F78" s="106"/>
      <c r="G78" s="101" t="s">
        <v>121</v>
      </c>
      <c r="H78" s="107"/>
      <c r="I78" s="143"/>
      <c r="J78" s="144" t="str">
        <f t="shared" si="6"/>
        <v>公式</v>
      </c>
      <c r="K78" s="138" t="s">
        <v>121</v>
      </c>
      <c r="L78" s="143"/>
      <c r="M78" s="145" t="str">
        <f>IFERROR(CHOOSE(MATCH(K78,{"煤","柴油","燃油","煤油","液化石油气","天然气","砍伐木材","重造林木材","其他"},0),96.3,74.1,77.4,71.5,63.1,56.1,109.6,0,"请在最后一栏中提供详细信息"),"公式")</f>
        <v>公式</v>
      </c>
      <c r="N78" s="146" t="str">
        <f t="shared" si="7"/>
        <v>公式</v>
      </c>
      <c r="O78" s="147"/>
      <c r="P78" s="148"/>
      <c r="Q78" s="176"/>
      <c r="R78" s="177"/>
      <c r="S78" s="178"/>
      <c r="T78" s="179"/>
      <c r="U78" s="180"/>
      <c r="V78" s="181"/>
      <c r="W78" s="146" t="str">
        <f t="shared" si="8"/>
        <v>公式</v>
      </c>
      <c r="X78" s="176"/>
      <c r="Y78" s="187"/>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row>
    <row r="79" s="49" customFormat="1" ht="39.9" customHeight="1" spans="1:50">
      <c r="A79" s="108"/>
      <c r="B79" s="103"/>
      <c r="C79" s="104"/>
      <c r="D79" s="104"/>
      <c r="E79" s="105" t="s">
        <v>121</v>
      </c>
      <c r="F79" s="106"/>
      <c r="G79" s="101" t="s">
        <v>121</v>
      </c>
      <c r="H79" s="107"/>
      <c r="I79" s="143"/>
      <c r="J79" s="144" t="str">
        <f t="shared" si="6"/>
        <v>公式</v>
      </c>
      <c r="K79" s="138" t="s">
        <v>121</v>
      </c>
      <c r="L79" s="143"/>
      <c r="M79" s="145" t="str">
        <f>IFERROR(CHOOSE(MATCH(K79,{"煤","柴油","燃油","煤油","液化石油气","天然气","砍伐木材","重造林木材","其他"},0),96.3,74.1,77.4,71.5,63.1,56.1,109.6,0,"请在最后一栏中提供详细信息"),"公式")</f>
        <v>公式</v>
      </c>
      <c r="N79" s="146" t="str">
        <f t="shared" si="7"/>
        <v>公式</v>
      </c>
      <c r="O79" s="147"/>
      <c r="P79" s="148"/>
      <c r="Q79" s="176"/>
      <c r="R79" s="177"/>
      <c r="S79" s="178"/>
      <c r="T79" s="179"/>
      <c r="U79" s="180"/>
      <c r="V79" s="181"/>
      <c r="W79" s="146" t="str">
        <f t="shared" si="8"/>
        <v>公式</v>
      </c>
      <c r="X79" s="176"/>
      <c r="Y79" s="187"/>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row>
    <row r="80" s="49" customFormat="1" ht="39.9" customHeight="1" spans="1:50">
      <c r="A80" s="108"/>
      <c r="B80" s="103"/>
      <c r="C80" s="104"/>
      <c r="D80" s="104"/>
      <c r="E80" s="105" t="s">
        <v>121</v>
      </c>
      <c r="F80" s="106"/>
      <c r="G80" s="101" t="s">
        <v>121</v>
      </c>
      <c r="H80" s="107"/>
      <c r="I80" s="143"/>
      <c r="J80" s="144" t="str">
        <f t="shared" si="6"/>
        <v>公式</v>
      </c>
      <c r="K80" s="138" t="s">
        <v>121</v>
      </c>
      <c r="L80" s="143"/>
      <c r="M80" s="145" t="str">
        <f>IFERROR(CHOOSE(MATCH(K80,{"煤","柴油","燃油","煤油","液化石油气","天然气","砍伐木材","重造林木材","其他"},0),96.3,74.1,77.4,71.5,63.1,56.1,109.6,0,"请在最后一栏中提供详细信息"),"公式")</f>
        <v>公式</v>
      </c>
      <c r="N80" s="146" t="str">
        <f t="shared" si="7"/>
        <v>公式</v>
      </c>
      <c r="O80" s="147"/>
      <c r="P80" s="148"/>
      <c r="Q80" s="176"/>
      <c r="R80" s="177"/>
      <c r="S80" s="178"/>
      <c r="T80" s="179"/>
      <c r="U80" s="180"/>
      <c r="V80" s="181"/>
      <c r="W80" s="146" t="str">
        <f t="shared" si="8"/>
        <v>公式</v>
      </c>
      <c r="X80" s="176"/>
      <c r="Y80" s="187"/>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row>
    <row r="81" s="49" customFormat="1" ht="39.9" customHeight="1" spans="1:50">
      <c r="A81" s="108"/>
      <c r="B81" s="103"/>
      <c r="C81" s="104"/>
      <c r="D81" s="104"/>
      <c r="E81" s="105" t="s">
        <v>121</v>
      </c>
      <c r="F81" s="106"/>
      <c r="G81" s="101" t="s">
        <v>121</v>
      </c>
      <c r="H81" s="107"/>
      <c r="I81" s="143"/>
      <c r="J81" s="144" t="str">
        <f t="shared" si="6"/>
        <v>公式</v>
      </c>
      <c r="K81" s="138" t="s">
        <v>121</v>
      </c>
      <c r="L81" s="143"/>
      <c r="M81" s="145" t="str">
        <f>IFERROR(CHOOSE(MATCH(K81,{"煤","柴油","燃油","煤油","液化石油气","天然气","砍伐木材","重造林木材","其他"},0),96.3,74.1,77.4,71.5,63.1,56.1,109.6,0,"请在最后一栏中提供详细信息"),"公式")</f>
        <v>公式</v>
      </c>
      <c r="N81" s="146" t="str">
        <f t="shared" si="7"/>
        <v>公式</v>
      </c>
      <c r="O81" s="147"/>
      <c r="P81" s="148"/>
      <c r="Q81" s="176"/>
      <c r="R81" s="177"/>
      <c r="S81" s="178"/>
      <c r="T81" s="179"/>
      <c r="U81" s="180"/>
      <c r="V81" s="181"/>
      <c r="W81" s="146" t="str">
        <f t="shared" si="8"/>
        <v>公式</v>
      </c>
      <c r="X81" s="176"/>
      <c r="Y81" s="187"/>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row>
    <row r="82" s="50" customFormat="1" ht="39.9" customHeight="1" spans="1:50">
      <c r="A82" s="108"/>
      <c r="B82" s="103"/>
      <c r="C82" s="104"/>
      <c r="D82" s="104"/>
      <c r="E82" s="105" t="s">
        <v>121</v>
      </c>
      <c r="F82" s="106"/>
      <c r="G82" s="101" t="s">
        <v>121</v>
      </c>
      <c r="H82" s="107"/>
      <c r="I82" s="143"/>
      <c r="J82" s="144" t="str">
        <f t="shared" si="6"/>
        <v>公式</v>
      </c>
      <c r="K82" s="138" t="s">
        <v>121</v>
      </c>
      <c r="L82" s="143"/>
      <c r="M82" s="145" t="str">
        <f>IFERROR(CHOOSE(MATCH(K82,{"煤","柴油","燃油","煤油","液化石油气","天然气","砍伐木材","重造林木材","其他"},0),96.3,74.1,77.4,71.5,63.1,56.1,109.6,0,"请在最后一栏中提供详细信息"),"公式")</f>
        <v>公式</v>
      </c>
      <c r="N82" s="146" t="str">
        <f t="shared" si="7"/>
        <v>公式</v>
      </c>
      <c r="O82" s="147"/>
      <c r="P82" s="148"/>
      <c r="Q82" s="176"/>
      <c r="R82" s="177"/>
      <c r="S82" s="178"/>
      <c r="T82" s="179"/>
      <c r="U82" s="180"/>
      <c r="V82" s="181"/>
      <c r="W82" s="146" t="str">
        <f t="shared" si="8"/>
        <v>公式</v>
      </c>
      <c r="X82" s="176"/>
      <c r="Y82" s="187"/>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row>
    <row r="83" s="50" customFormat="1" ht="39.9" customHeight="1" spans="1:50">
      <c r="A83" s="108"/>
      <c r="B83" s="103"/>
      <c r="C83" s="104"/>
      <c r="D83" s="104"/>
      <c r="E83" s="105" t="s">
        <v>121</v>
      </c>
      <c r="F83" s="106"/>
      <c r="G83" s="101" t="s">
        <v>121</v>
      </c>
      <c r="H83" s="107"/>
      <c r="I83" s="143"/>
      <c r="J83" s="144" t="str">
        <f t="shared" si="6"/>
        <v>公式</v>
      </c>
      <c r="K83" s="138" t="s">
        <v>121</v>
      </c>
      <c r="L83" s="143"/>
      <c r="M83" s="145" t="str">
        <f>IFERROR(CHOOSE(MATCH(K83,{"煤","柴油","燃油","煤油","液化石油气","天然气","砍伐木材","重造林木材","其他"},0),96.3,74.1,77.4,71.5,63.1,56.1,109.6,0,"请在最后一栏中提供详细信息"),"公式")</f>
        <v>公式</v>
      </c>
      <c r="N83" s="146" t="str">
        <f t="shared" si="7"/>
        <v>公式</v>
      </c>
      <c r="O83" s="147"/>
      <c r="P83" s="148"/>
      <c r="Q83" s="176"/>
      <c r="R83" s="177"/>
      <c r="S83" s="178"/>
      <c r="T83" s="179"/>
      <c r="U83" s="180"/>
      <c r="V83" s="181"/>
      <c r="W83" s="146" t="str">
        <f t="shared" si="8"/>
        <v>公式</v>
      </c>
      <c r="X83" s="176"/>
      <c r="Y83" s="187"/>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row>
    <row r="84" s="50" customFormat="1" ht="39.9" customHeight="1" spans="1:50">
      <c r="A84" s="108"/>
      <c r="B84" s="103"/>
      <c r="C84" s="104"/>
      <c r="D84" s="104"/>
      <c r="E84" s="105" t="s">
        <v>121</v>
      </c>
      <c r="F84" s="106"/>
      <c r="G84" s="101" t="s">
        <v>121</v>
      </c>
      <c r="H84" s="107"/>
      <c r="I84" s="143"/>
      <c r="J84" s="144" t="str">
        <f t="shared" si="6"/>
        <v>公式</v>
      </c>
      <c r="K84" s="138" t="s">
        <v>121</v>
      </c>
      <c r="L84" s="143"/>
      <c r="M84" s="145" t="str">
        <f>IFERROR(CHOOSE(MATCH(K84,{"煤","柴油","燃油","煤油","液化石油气","天然气","砍伐木材","重造林木材","其他"},0),96.3,74.1,77.4,71.5,63.1,56.1,109.6,0,"请在最后一栏中提供详细信息"),"公式")</f>
        <v>公式</v>
      </c>
      <c r="N84" s="146" t="str">
        <f t="shared" si="7"/>
        <v>公式</v>
      </c>
      <c r="O84" s="147"/>
      <c r="P84" s="148"/>
      <c r="Q84" s="176"/>
      <c r="R84" s="177"/>
      <c r="S84" s="178"/>
      <c r="T84" s="179"/>
      <c r="U84" s="180"/>
      <c r="V84" s="181"/>
      <c r="W84" s="146" t="str">
        <f t="shared" si="8"/>
        <v>公式</v>
      </c>
      <c r="X84" s="176"/>
      <c r="Y84" s="187"/>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row>
    <row r="85" s="50" customFormat="1" ht="39.9" customHeight="1" spans="1:50">
      <c r="A85" s="108"/>
      <c r="B85" s="103"/>
      <c r="C85" s="104"/>
      <c r="D85" s="104"/>
      <c r="E85" s="105" t="s">
        <v>121</v>
      </c>
      <c r="F85" s="106"/>
      <c r="G85" s="101" t="s">
        <v>121</v>
      </c>
      <c r="H85" s="107"/>
      <c r="I85" s="143"/>
      <c r="J85" s="144" t="str">
        <f t="shared" si="6"/>
        <v>公式</v>
      </c>
      <c r="K85" s="138" t="s">
        <v>121</v>
      </c>
      <c r="L85" s="143"/>
      <c r="M85" s="145" t="str">
        <f>IFERROR(CHOOSE(MATCH(K85,{"煤","柴油","燃油","煤油","液化石油气","天然气","砍伐木材","重造林木材","其他"},0),96.3,74.1,77.4,71.5,63.1,56.1,109.6,0,"请在最后一栏中提供详细信息"),"公式")</f>
        <v>公式</v>
      </c>
      <c r="N85" s="146" t="str">
        <f t="shared" si="7"/>
        <v>公式</v>
      </c>
      <c r="O85" s="147"/>
      <c r="P85" s="148"/>
      <c r="Q85" s="176"/>
      <c r="R85" s="177"/>
      <c r="S85" s="178"/>
      <c r="T85" s="179"/>
      <c r="U85" s="180"/>
      <c r="V85" s="181"/>
      <c r="W85" s="146" t="str">
        <f t="shared" si="8"/>
        <v>公式</v>
      </c>
      <c r="X85" s="176"/>
      <c r="Y85" s="187"/>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row>
    <row r="86" s="50" customFormat="1" ht="39.9" customHeight="1" spans="1:50">
      <c r="A86" s="108"/>
      <c r="B86" s="103"/>
      <c r="C86" s="104"/>
      <c r="D86" s="104"/>
      <c r="E86" s="105" t="s">
        <v>121</v>
      </c>
      <c r="F86" s="106"/>
      <c r="G86" s="101" t="s">
        <v>121</v>
      </c>
      <c r="H86" s="107"/>
      <c r="I86" s="143"/>
      <c r="J86" s="144" t="str">
        <f t="shared" si="6"/>
        <v>公式</v>
      </c>
      <c r="K86" s="138" t="s">
        <v>121</v>
      </c>
      <c r="L86" s="143"/>
      <c r="M86" s="145" t="str">
        <f>IFERROR(CHOOSE(MATCH(K86,{"煤","柴油","燃油","煤油","液化石油气","天然气","砍伐木材","重造林木材","其他"},0),96.3,74.1,77.4,71.5,63.1,56.1,109.6,0,"请在最后一栏中提供详细信息"),"公式")</f>
        <v>公式</v>
      </c>
      <c r="N86" s="146" t="str">
        <f t="shared" si="7"/>
        <v>公式</v>
      </c>
      <c r="O86" s="147"/>
      <c r="P86" s="148"/>
      <c r="Q86" s="176"/>
      <c r="R86" s="177"/>
      <c r="S86" s="178"/>
      <c r="T86" s="179"/>
      <c r="U86" s="180"/>
      <c r="V86" s="181"/>
      <c r="W86" s="146" t="str">
        <f t="shared" si="8"/>
        <v>公式</v>
      </c>
      <c r="X86" s="176"/>
      <c r="Y86" s="187"/>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row>
    <row r="87" s="50" customFormat="1" ht="39.9" customHeight="1" spans="1:50">
      <c r="A87" s="108"/>
      <c r="B87" s="103"/>
      <c r="C87" s="104"/>
      <c r="D87" s="104"/>
      <c r="E87" s="105" t="s">
        <v>121</v>
      </c>
      <c r="F87" s="106"/>
      <c r="G87" s="101" t="s">
        <v>121</v>
      </c>
      <c r="H87" s="107"/>
      <c r="I87" s="143"/>
      <c r="J87" s="144" t="str">
        <f t="shared" si="6"/>
        <v>公式</v>
      </c>
      <c r="K87" s="138" t="s">
        <v>121</v>
      </c>
      <c r="L87" s="143"/>
      <c r="M87" s="145" t="str">
        <f>IFERROR(CHOOSE(MATCH(K87,{"煤","柴油","燃油","煤油","液化石油气","天然气","砍伐木材","重造林木材","其他"},0),96.3,74.1,77.4,71.5,63.1,56.1,109.6,0,"请在最后一栏中提供详细信息"),"公式")</f>
        <v>公式</v>
      </c>
      <c r="N87" s="146" t="str">
        <f t="shared" si="7"/>
        <v>公式</v>
      </c>
      <c r="O87" s="147"/>
      <c r="P87" s="148"/>
      <c r="Q87" s="176"/>
      <c r="R87" s="177"/>
      <c r="S87" s="178"/>
      <c r="T87" s="179"/>
      <c r="U87" s="180"/>
      <c r="V87" s="181"/>
      <c r="W87" s="146" t="str">
        <f t="shared" si="8"/>
        <v>公式</v>
      </c>
      <c r="X87" s="176"/>
      <c r="Y87" s="187"/>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row>
    <row r="88" s="49" customFormat="1" ht="39.9" customHeight="1" spans="1:50">
      <c r="A88" s="108"/>
      <c r="B88" s="103"/>
      <c r="C88" s="104"/>
      <c r="D88" s="104"/>
      <c r="E88" s="105" t="s">
        <v>121</v>
      </c>
      <c r="F88" s="106"/>
      <c r="G88" s="101" t="s">
        <v>121</v>
      </c>
      <c r="H88" s="107"/>
      <c r="I88" s="143"/>
      <c r="J88" s="144" t="str">
        <f t="shared" si="6"/>
        <v>公式</v>
      </c>
      <c r="K88" s="138" t="s">
        <v>121</v>
      </c>
      <c r="L88" s="143"/>
      <c r="M88" s="145" t="str">
        <f>IFERROR(CHOOSE(MATCH(K88,{"煤","柴油","燃油","煤油","液化石油气","天然气","砍伐木材","重造林木材","其他"},0),96.3,74.1,77.4,71.5,63.1,56.1,109.6,0,"请在最后一栏中提供详细信息"),"公式")</f>
        <v>公式</v>
      </c>
      <c r="N88" s="146" t="str">
        <f t="shared" si="7"/>
        <v>公式</v>
      </c>
      <c r="O88" s="147"/>
      <c r="P88" s="148"/>
      <c r="Q88" s="176"/>
      <c r="R88" s="177"/>
      <c r="S88" s="178"/>
      <c r="T88" s="179"/>
      <c r="U88" s="180"/>
      <c r="V88" s="181"/>
      <c r="W88" s="146" t="str">
        <f t="shared" si="8"/>
        <v>公式</v>
      </c>
      <c r="X88" s="176"/>
      <c r="Y88" s="187"/>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row>
    <row r="89" s="49" customFormat="1" ht="39.9" customHeight="1" spans="1:50">
      <c r="A89" s="108"/>
      <c r="B89" s="103"/>
      <c r="C89" s="104"/>
      <c r="D89" s="104"/>
      <c r="E89" s="105" t="s">
        <v>121</v>
      </c>
      <c r="F89" s="106"/>
      <c r="G89" s="101" t="s">
        <v>121</v>
      </c>
      <c r="H89" s="107"/>
      <c r="I89" s="143"/>
      <c r="J89" s="144" t="str">
        <f t="shared" si="6"/>
        <v>公式</v>
      </c>
      <c r="K89" s="138" t="s">
        <v>121</v>
      </c>
      <c r="L89" s="143"/>
      <c r="M89" s="145" t="str">
        <f>IFERROR(CHOOSE(MATCH(K89,{"煤","柴油","燃油","煤油","液化石油气","天然气","砍伐木材","重造林木材","其他"},0),96.3,74.1,77.4,71.5,63.1,56.1,109.6,0,"请在最后一栏中提供详细信息"),"公式")</f>
        <v>公式</v>
      </c>
      <c r="N89" s="146" t="str">
        <f t="shared" si="7"/>
        <v>公式</v>
      </c>
      <c r="O89" s="147"/>
      <c r="P89" s="148"/>
      <c r="Q89" s="176"/>
      <c r="R89" s="177"/>
      <c r="S89" s="178"/>
      <c r="T89" s="179"/>
      <c r="U89" s="180"/>
      <c r="V89" s="181"/>
      <c r="W89" s="146" t="str">
        <f t="shared" si="8"/>
        <v>公式</v>
      </c>
      <c r="X89" s="176"/>
      <c r="Y89" s="187"/>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row>
    <row r="90" s="49" customFormat="1" ht="39.9" customHeight="1" spans="1:50">
      <c r="A90" s="108"/>
      <c r="B90" s="103"/>
      <c r="C90" s="104"/>
      <c r="D90" s="104"/>
      <c r="E90" s="105" t="s">
        <v>121</v>
      </c>
      <c r="F90" s="106"/>
      <c r="G90" s="101" t="s">
        <v>121</v>
      </c>
      <c r="H90" s="107"/>
      <c r="I90" s="143"/>
      <c r="J90" s="144" t="str">
        <f t="shared" si="6"/>
        <v>公式</v>
      </c>
      <c r="K90" s="138" t="s">
        <v>121</v>
      </c>
      <c r="L90" s="143"/>
      <c r="M90" s="145" t="str">
        <f>IFERROR(CHOOSE(MATCH(K90,{"煤","柴油","燃油","煤油","液化石油气","天然气","砍伐木材","重造林木材","其他"},0),96.3,74.1,77.4,71.5,63.1,56.1,109.6,0,"请在最后一栏中提供详细信息"),"公式")</f>
        <v>公式</v>
      </c>
      <c r="N90" s="146" t="str">
        <f t="shared" si="7"/>
        <v>公式</v>
      </c>
      <c r="O90" s="147"/>
      <c r="P90" s="148"/>
      <c r="Q90" s="176"/>
      <c r="R90" s="177"/>
      <c r="S90" s="178"/>
      <c r="T90" s="179"/>
      <c r="U90" s="180"/>
      <c r="V90" s="181"/>
      <c r="W90" s="146" t="str">
        <f t="shared" si="8"/>
        <v>公式</v>
      </c>
      <c r="X90" s="176"/>
      <c r="Y90" s="187"/>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row>
    <row r="91" s="49" customFormat="1" ht="39.9" customHeight="1" spans="1:50">
      <c r="A91" s="108"/>
      <c r="B91" s="103"/>
      <c r="C91" s="104"/>
      <c r="D91" s="104"/>
      <c r="E91" s="105" t="s">
        <v>121</v>
      </c>
      <c r="F91" s="106"/>
      <c r="G91" s="101" t="s">
        <v>121</v>
      </c>
      <c r="H91" s="107"/>
      <c r="I91" s="143"/>
      <c r="J91" s="144" t="str">
        <f t="shared" si="6"/>
        <v>公式</v>
      </c>
      <c r="K91" s="138" t="s">
        <v>121</v>
      </c>
      <c r="L91" s="143"/>
      <c r="M91" s="145" t="str">
        <f>IFERROR(CHOOSE(MATCH(K91,{"煤","柴油","燃油","煤油","液化石油气","天然气","砍伐木材","重造林木材","其他"},0),96.3,74.1,77.4,71.5,63.1,56.1,109.6,0,"请在最后一栏中提供详细信息"),"公式")</f>
        <v>公式</v>
      </c>
      <c r="N91" s="146" t="str">
        <f t="shared" si="7"/>
        <v>公式</v>
      </c>
      <c r="O91" s="147"/>
      <c r="P91" s="148"/>
      <c r="Q91" s="176"/>
      <c r="R91" s="177"/>
      <c r="S91" s="178"/>
      <c r="T91" s="179"/>
      <c r="U91" s="180"/>
      <c r="V91" s="181"/>
      <c r="W91" s="146" t="str">
        <f t="shared" si="8"/>
        <v>公式</v>
      </c>
      <c r="X91" s="176"/>
      <c r="Y91" s="187"/>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row>
    <row r="92" s="49" customFormat="1" ht="39.9" customHeight="1" spans="1:50">
      <c r="A92" s="108"/>
      <c r="B92" s="103"/>
      <c r="C92" s="104"/>
      <c r="D92" s="104"/>
      <c r="E92" s="105" t="s">
        <v>121</v>
      </c>
      <c r="F92" s="106"/>
      <c r="G92" s="101" t="s">
        <v>121</v>
      </c>
      <c r="H92" s="107"/>
      <c r="I92" s="143"/>
      <c r="J92" s="144" t="str">
        <f t="shared" si="6"/>
        <v>公式</v>
      </c>
      <c r="K92" s="138" t="s">
        <v>121</v>
      </c>
      <c r="L92" s="143"/>
      <c r="M92" s="145" t="str">
        <f>IFERROR(CHOOSE(MATCH(K92,{"煤","柴油","燃油","煤油","液化石油气","天然气","砍伐木材","重造林木材","其他"},0),96.3,74.1,77.4,71.5,63.1,56.1,109.6,0,"请在最后一栏中提供详细信息"),"公式")</f>
        <v>公式</v>
      </c>
      <c r="N92" s="146" t="str">
        <f t="shared" si="7"/>
        <v>公式</v>
      </c>
      <c r="O92" s="147"/>
      <c r="P92" s="148"/>
      <c r="Q92" s="176"/>
      <c r="R92" s="177"/>
      <c r="S92" s="178"/>
      <c r="T92" s="179"/>
      <c r="U92" s="180"/>
      <c r="V92" s="181"/>
      <c r="W92" s="146" t="str">
        <f t="shared" si="8"/>
        <v>公式</v>
      </c>
      <c r="X92" s="176"/>
      <c r="Y92" s="187"/>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row>
    <row r="93" s="49" customFormat="1" ht="39.9" customHeight="1" spans="1:50">
      <c r="A93" s="108"/>
      <c r="B93" s="103"/>
      <c r="C93" s="104"/>
      <c r="D93" s="104"/>
      <c r="E93" s="105" t="s">
        <v>121</v>
      </c>
      <c r="F93" s="106"/>
      <c r="G93" s="101" t="s">
        <v>121</v>
      </c>
      <c r="H93" s="107"/>
      <c r="I93" s="143"/>
      <c r="J93" s="144" t="str">
        <f t="shared" si="6"/>
        <v>公式</v>
      </c>
      <c r="K93" s="138" t="s">
        <v>121</v>
      </c>
      <c r="L93" s="143"/>
      <c r="M93" s="145" t="str">
        <f>IFERROR(CHOOSE(MATCH(K93,{"煤","柴油","燃油","煤油","液化石油气","天然气","砍伐木材","重造林木材","其他"},0),96.3,74.1,77.4,71.5,63.1,56.1,109.6,0,"请在最后一栏中提供详细信息"),"公式")</f>
        <v>公式</v>
      </c>
      <c r="N93" s="146" t="str">
        <f t="shared" si="7"/>
        <v>公式</v>
      </c>
      <c r="O93" s="147"/>
      <c r="P93" s="148"/>
      <c r="Q93" s="176"/>
      <c r="R93" s="177"/>
      <c r="S93" s="178"/>
      <c r="T93" s="179"/>
      <c r="U93" s="180"/>
      <c r="V93" s="181"/>
      <c r="W93" s="146" t="str">
        <f t="shared" si="8"/>
        <v>公式</v>
      </c>
      <c r="X93" s="176"/>
      <c r="Y93" s="187"/>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row>
    <row r="94" s="50" customFormat="1" ht="39.9" customHeight="1" spans="1:50">
      <c r="A94" s="108"/>
      <c r="B94" s="103"/>
      <c r="C94" s="104"/>
      <c r="D94" s="104"/>
      <c r="E94" s="105" t="s">
        <v>121</v>
      </c>
      <c r="F94" s="106"/>
      <c r="G94" s="101" t="s">
        <v>121</v>
      </c>
      <c r="H94" s="107"/>
      <c r="I94" s="143"/>
      <c r="J94" s="144" t="str">
        <f t="shared" si="6"/>
        <v>公式</v>
      </c>
      <c r="K94" s="138" t="s">
        <v>121</v>
      </c>
      <c r="L94" s="143"/>
      <c r="M94" s="145" t="str">
        <f>IFERROR(CHOOSE(MATCH(K94,{"煤","柴油","燃油","煤油","液化石油气","天然气","砍伐木材","重造林木材","其他"},0),96.3,74.1,77.4,71.5,63.1,56.1,109.6,0,"请在最后一栏中提供详细信息"),"公式")</f>
        <v>公式</v>
      </c>
      <c r="N94" s="146" t="str">
        <f t="shared" si="7"/>
        <v>公式</v>
      </c>
      <c r="O94" s="147"/>
      <c r="P94" s="148"/>
      <c r="Q94" s="176"/>
      <c r="R94" s="177"/>
      <c r="S94" s="178"/>
      <c r="T94" s="179"/>
      <c r="U94" s="180"/>
      <c r="V94" s="181"/>
      <c r="W94" s="146" t="str">
        <f t="shared" si="8"/>
        <v>公式</v>
      </c>
      <c r="X94" s="176"/>
      <c r="Y94" s="187"/>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row>
    <row r="95" s="50" customFormat="1" ht="39.9" customHeight="1" spans="1:50">
      <c r="A95" s="108"/>
      <c r="B95" s="103"/>
      <c r="C95" s="104"/>
      <c r="D95" s="104"/>
      <c r="E95" s="105" t="s">
        <v>121</v>
      </c>
      <c r="F95" s="106"/>
      <c r="G95" s="101" t="s">
        <v>121</v>
      </c>
      <c r="H95" s="107"/>
      <c r="I95" s="143"/>
      <c r="J95" s="144" t="str">
        <f t="shared" si="6"/>
        <v>公式</v>
      </c>
      <c r="K95" s="138" t="s">
        <v>121</v>
      </c>
      <c r="L95" s="143"/>
      <c r="M95" s="145" t="str">
        <f>IFERROR(CHOOSE(MATCH(K95,{"煤","柴油","燃油","煤油","液化石油气","天然气","砍伐木材","重造林木材","其他"},0),96.3,74.1,77.4,71.5,63.1,56.1,109.6,0,"请在最后一栏中提供详细信息"),"公式")</f>
        <v>公式</v>
      </c>
      <c r="N95" s="146" t="str">
        <f t="shared" si="7"/>
        <v>公式</v>
      </c>
      <c r="O95" s="147"/>
      <c r="P95" s="148"/>
      <c r="Q95" s="176"/>
      <c r="R95" s="177"/>
      <c r="S95" s="178"/>
      <c r="T95" s="179"/>
      <c r="U95" s="180"/>
      <c r="V95" s="181"/>
      <c r="W95" s="146" t="str">
        <f t="shared" si="8"/>
        <v>公式</v>
      </c>
      <c r="X95" s="176"/>
      <c r="Y95" s="187"/>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row>
    <row r="96" s="50" customFormat="1" ht="39.9" customHeight="1" spans="1:50">
      <c r="A96" s="108"/>
      <c r="B96" s="103"/>
      <c r="C96" s="104"/>
      <c r="D96" s="104"/>
      <c r="E96" s="105" t="s">
        <v>121</v>
      </c>
      <c r="F96" s="106"/>
      <c r="G96" s="101" t="s">
        <v>121</v>
      </c>
      <c r="H96" s="107"/>
      <c r="I96" s="143"/>
      <c r="J96" s="144" t="str">
        <f t="shared" si="6"/>
        <v>公式</v>
      </c>
      <c r="K96" s="138" t="s">
        <v>121</v>
      </c>
      <c r="L96" s="143"/>
      <c r="M96" s="145" t="str">
        <f>IFERROR(CHOOSE(MATCH(K96,{"煤","柴油","燃油","煤油","液化石油气","天然气","砍伐木材","重造林木材","其他"},0),96.3,74.1,77.4,71.5,63.1,56.1,109.6,0,"请在最后一栏中提供详细信息"),"公式")</f>
        <v>公式</v>
      </c>
      <c r="N96" s="146" t="str">
        <f t="shared" si="7"/>
        <v>公式</v>
      </c>
      <c r="O96" s="147"/>
      <c r="P96" s="148"/>
      <c r="Q96" s="176"/>
      <c r="R96" s="177"/>
      <c r="S96" s="178"/>
      <c r="T96" s="179"/>
      <c r="U96" s="180"/>
      <c r="V96" s="181"/>
      <c r="W96" s="146" t="str">
        <f t="shared" si="8"/>
        <v>公式</v>
      </c>
      <c r="X96" s="176"/>
      <c r="Y96" s="187"/>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row>
    <row r="97" s="50" customFormat="1" ht="39.9" customHeight="1" spans="1:50">
      <c r="A97" s="108"/>
      <c r="B97" s="103"/>
      <c r="C97" s="104"/>
      <c r="D97" s="104"/>
      <c r="E97" s="105" t="s">
        <v>121</v>
      </c>
      <c r="F97" s="106"/>
      <c r="G97" s="101" t="s">
        <v>121</v>
      </c>
      <c r="H97" s="107"/>
      <c r="I97" s="143"/>
      <c r="J97" s="144" t="str">
        <f t="shared" si="6"/>
        <v>公式</v>
      </c>
      <c r="K97" s="138" t="s">
        <v>121</v>
      </c>
      <c r="L97" s="143"/>
      <c r="M97" s="145" t="str">
        <f>IFERROR(CHOOSE(MATCH(K97,{"煤","柴油","燃油","煤油","液化石油气","天然气","砍伐木材","重造林木材","其他"},0),96.3,74.1,77.4,71.5,63.1,56.1,109.6,0,"请在最后一栏中提供详细信息"),"公式")</f>
        <v>公式</v>
      </c>
      <c r="N97" s="146" t="str">
        <f t="shared" si="7"/>
        <v>公式</v>
      </c>
      <c r="O97" s="147"/>
      <c r="P97" s="148"/>
      <c r="Q97" s="176"/>
      <c r="R97" s="177"/>
      <c r="S97" s="178"/>
      <c r="T97" s="179"/>
      <c r="U97" s="180"/>
      <c r="V97" s="181"/>
      <c r="W97" s="146" t="str">
        <f t="shared" si="8"/>
        <v>公式</v>
      </c>
      <c r="X97" s="176"/>
      <c r="Y97" s="187"/>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row>
    <row r="98" s="50" customFormat="1" ht="39.9" customHeight="1" spans="1:50">
      <c r="A98" s="108"/>
      <c r="B98" s="103"/>
      <c r="C98" s="104"/>
      <c r="D98" s="104"/>
      <c r="E98" s="105" t="s">
        <v>121</v>
      </c>
      <c r="F98" s="106"/>
      <c r="G98" s="101" t="s">
        <v>121</v>
      </c>
      <c r="H98" s="107"/>
      <c r="I98" s="143"/>
      <c r="J98" s="144" t="str">
        <f t="shared" si="6"/>
        <v>公式</v>
      </c>
      <c r="K98" s="138" t="s">
        <v>121</v>
      </c>
      <c r="L98" s="143"/>
      <c r="M98" s="145" t="str">
        <f>IFERROR(CHOOSE(MATCH(K98,{"煤","柴油","燃油","煤油","液化石油气","天然气","砍伐木材","重造林木材","其他"},0),96.3,74.1,77.4,71.5,63.1,56.1,109.6,0,"请在最后一栏中提供详细信息"),"公式")</f>
        <v>公式</v>
      </c>
      <c r="N98" s="146" t="str">
        <f t="shared" si="7"/>
        <v>公式</v>
      </c>
      <c r="O98" s="147"/>
      <c r="P98" s="148"/>
      <c r="Q98" s="176"/>
      <c r="R98" s="177"/>
      <c r="S98" s="178"/>
      <c r="T98" s="179"/>
      <c r="U98" s="180"/>
      <c r="V98" s="181"/>
      <c r="W98" s="146" t="str">
        <f t="shared" si="8"/>
        <v>公式</v>
      </c>
      <c r="X98" s="176"/>
      <c r="Y98" s="187"/>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row>
    <row r="99" s="50" customFormat="1" ht="39.9" customHeight="1" spans="1:50">
      <c r="A99" s="108"/>
      <c r="B99" s="103"/>
      <c r="C99" s="104"/>
      <c r="D99" s="104"/>
      <c r="E99" s="105" t="s">
        <v>121</v>
      </c>
      <c r="F99" s="106"/>
      <c r="G99" s="101" t="s">
        <v>121</v>
      </c>
      <c r="H99" s="107"/>
      <c r="I99" s="143"/>
      <c r="J99" s="144" t="str">
        <f t="shared" si="6"/>
        <v>公式</v>
      </c>
      <c r="K99" s="138" t="s">
        <v>121</v>
      </c>
      <c r="L99" s="143"/>
      <c r="M99" s="145" t="str">
        <f>IFERROR(CHOOSE(MATCH(K99,{"煤","柴油","燃油","煤油","液化石油气","天然气","砍伐木材","重造林木材","其他"},0),96.3,74.1,77.4,71.5,63.1,56.1,109.6,0,"请在最后一栏中提供详细信息"),"公式")</f>
        <v>公式</v>
      </c>
      <c r="N99" s="146" t="str">
        <f t="shared" si="7"/>
        <v>公式</v>
      </c>
      <c r="O99" s="147"/>
      <c r="P99" s="148"/>
      <c r="Q99" s="176"/>
      <c r="R99" s="177"/>
      <c r="S99" s="178"/>
      <c r="T99" s="179"/>
      <c r="U99" s="180"/>
      <c r="V99" s="181"/>
      <c r="W99" s="146" t="str">
        <f t="shared" si="8"/>
        <v>公式</v>
      </c>
      <c r="X99" s="176"/>
      <c r="Y99" s="187"/>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row>
    <row r="100" s="49" customFormat="1" ht="39.9" customHeight="1" spans="1:50">
      <c r="A100" s="108"/>
      <c r="B100" s="103"/>
      <c r="C100" s="104"/>
      <c r="D100" s="104"/>
      <c r="E100" s="105" t="s">
        <v>121</v>
      </c>
      <c r="F100" s="106"/>
      <c r="G100" s="101" t="s">
        <v>121</v>
      </c>
      <c r="H100" s="107"/>
      <c r="I100" s="143"/>
      <c r="J100" s="144" t="str">
        <f t="shared" si="6"/>
        <v>公式</v>
      </c>
      <c r="K100" s="138" t="s">
        <v>121</v>
      </c>
      <c r="L100" s="143"/>
      <c r="M100" s="145" t="str">
        <f>IFERROR(CHOOSE(MATCH(K100,{"煤","柴油","燃油","煤油","液化石油气","天然气","砍伐木材","重造林木材","其他"},0),96.3,74.1,77.4,71.5,63.1,56.1,109.6,0,"请在最后一栏中提供详细信息"),"公式")</f>
        <v>公式</v>
      </c>
      <c r="N100" s="146" t="str">
        <f t="shared" si="7"/>
        <v>公式</v>
      </c>
      <c r="O100" s="147"/>
      <c r="P100" s="148"/>
      <c r="Q100" s="176"/>
      <c r="R100" s="177"/>
      <c r="S100" s="178"/>
      <c r="T100" s="179"/>
      <c r="U100" s="180"/>
      <c r="V100" s="181"/>
      <c r="W100" s="146" t="str">
        <f t="shared" si="8"/>
        <v>公式</v>
      </c>
      <c r="X100" s="176"/>
      <c r="Y100" s="187"/>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row>
    <row r="101" s="49" customFormat="1" ht="39.9" customHeight="1" spans="1:50">
      <c r="A101" s="108"/>
      <c r="B101" s="103"/>
      <c r="C101" s="104"/>
      <c r="D101" s="104"/>
      <c r="E101" s="105" t="s">
        <v>121</v>
      </c>
      <c r="F101" s="106"/>
      <c r="G101" s="101" t="s">
        <v>121</v>
      </c>
      <c r="H101" s="107"/>
      <c r="I101" s="143"/>
      <c r="J101" s="144" t="str">
        <f t="shared" si="6"/>
        <v>公式</v>
      </c>
      <c r="K101" s="138" t="s">
        <v>121</v>
      </c>
      <c r="L101" s="143"/>
      <c r="M101" s="145" t="str">
        <f>IFERROR(CHOOSE(MATCH(K101,{"煤","柴油","燃油","煤油","液化石油气","天然气","砍伐木材","重造林木材","其他"},0),96.3,74.1,77.4,71.5,63.1,56.1,109.6,0,"请在最后一栏中提供详细信息"),"公式")</f>
        <v>公式</v>
      </c>
      <c r="N101" s="146" t="str">
        <f t="shared" si="7"/>
        <v>公式</v>
      </c>
      <c r="O101" s="147"/>
      <c r="P101" s="148"/>
      <c r="Q101" s="176"/>
      <c r="R101" s="177"/>
      <c r="S101" s="178"/>
      <c r="T101" s="179"/>
      <c r="U101" s="180"/>
      <c r="V101" s="181"/>
      <c r="W101" s="146" t="str">
        <f t="shared" si="8"/>
        <v>公式</v>
      </c>
      <c r="X101" s="176"/>
      <c r="Y101" s="187"/>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row>
    <row r="102" s="49" customFormat="1" ht="39.9" customHeight="1" spans="1:50">
      <c r="A102" s="108"/>
      <c r="B102" s="103"/>
      <c r="C102" s="104"/>
      <c r="D102" s="104"/>
      <c r="E102" s="105" t="s">
        <v>121</v>
      </c>
      <c r="F102" s="106"/>
      <c r="G102" s="101" t="s">
        <v>121</v>
      </c>
      <c r="H102" s="107"/>
      <c r="I102" s="143"/>
      <c r="J102" s="144" t="str">
        <f t="shared" si="6"/>
        <v>公式</v>
      </c>
      <c r="K102" s="138" t="s">
        <v>121</v>
      </c>
      <c r="L102" s="143"/>
      <c r="M102" s="145" t="str">
        <f>IFERROR(CHOOSE(MATCH(K102,{"煤","柴油","燃油","煤油","液化石油气","天然气","砍伐木材","重造林木材","其他"},0),96.3,74.1,77.4,71.5,63.1,56.1,109.6,0,"请在最后一栏中提供详细信息"),"公式")</f>
        <v>公式</v>
      </c>
      <c r="N102" s="146" t="str">
        <f t="shared" si="7"/>
        <v>公式</v>
      </c>
      <c r="O102" s="147"/>
      <c r="P102" s="148"/>
      <c r="Q102" s="176"/>
      <c r="R102" s="177"/>
      <c r="S102" s="178"/>
      <c r="T102" s="179"/>
      <c r="U102" s="180"/>
      <c r="V102" s="181"/>
      <c r="W102" s="146" t="str">
        <f t="shared" si="8"/>
        <v>公式</v>
      </c>
      <c r="X102" s="176"/>
      <c r="Y102" s="187"/>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row>
    <row r="103" s="49" customFormat="1" ht="39.9" customHeight="1" spans="1:50">
      <c r="A103" s="108"/>
      <c r="B103" s="103"/>
      <c r="C103" s="104"/>
      <c r="D103" s="104"/>
      <c r="E103" s="105" t="s">
        <v>121</v>
      </c>
      <c r="F103" s="106"/>
      <c r="G103" s="101" t="s">
        <v>121</v>
      </c>
      <c r="H103" s="107"/>
      <c r="I103" s="143"/>
      <c r="J103" s="144" t="str">
        <f t="shared" si="6"/>
        <v>公式</v>
      </c>
      <c r="K103" s="138" t="s">
        <v>121</v>
      </c>
      <c r="L103" s="143"/>
      <c r="M103" s="145" t="str">
        <f>IFERROR(CHOOSE(MATCH(K103,{"煤","柴油","燃油","煤油","液化石油气","天然气","砍伐木材","重造林木材","其他"},0),96.3,74.1,77.4,71.5,63.1,56.1,109.6,0,"请在最后一栏中提供详细信息"),"公式")</f>
        <v>公式</v>
      </c>
      <c r="N103" s="146" t="str">
        <f t="shared" si="7"/>
        <v>公式</v>
      </c>
      <c r="O103" s="147"/>
      <c r="P103" s="148"/>
      <c r="Q103" s="176"/>
      <c r="R103" s="177"/>
      <c r="S103" s="178"/>
      <c r="T103" s="179"/>
      <c r="U103" s="180"/>
      <c r="V103" s="181"/>
      <c r="W103" s="146" t="str">
        <f t="shared" si="8"/>
        <v>公式</v>
      </c>
      <c r="X103" s="176"/>
      <c r="Y103" s="187"/>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row>
    <row r="104" s="49" customFormat="1" ht="39.9" customHeight="1" spans="1:50">
      <c r="A104" s="108"/>
      <c r="B104" s="103"/>
      <c r="C104" s="104"/>
      <c r="D104" s="104"/>
      <c r="E104" s="105" t="s">
        <v>121</v>
      </c>
      <c r="F104" s="106"/>
      <c r="G104" s="101" t="s">
        <v>121</v>
      </c>
      <c r="H104" s="107"/>
      <c r="I104" s="143"/>
      <c r="J104" s="144" t="str">
        <f t="shared" si="6"/>
        <v>公式</v>
      </c>
      <c r="K104" s="138" t="s">
        <v>121</v>
      </c>
      <c r="L104" s="143"/>
      <c r="M104" s="145" t="str">
        <f>IFERROR(CHOOSE(MATCH(K104,{"煤","柴油","燃油","煤油","液化石油气","天然气","砍伐木材","重造林木材","其他"},0),96.3,74.1,77.4,71.5,63.1,56.1,109.6,0,"请在最后一栏中提供详细信息"),"公式")</f>
        <v>公式</v>
      </c>
      <c r="N104" s="146" t="str">
        <f t="shared" si="7"/>
        <v>公式</v>
      </c>
      <c r="O104" s="147"/>
      <c r="P104" s="148"/>
      <c r="Q104" s="176"/>
      <c r="R104" s="177"/>
      <c r="S104" s="178"/>
      <c r="T104" s="179"/>
      <c r="U104" s="180"/>
      <c r="V104" s="181"/>
      <c r="W104" s="146" t="str">
        <f t="shared" si="8"/>
        <v>公式</v>
      </c>
      <c r="X104" s="176"/>
      <c r="Y104" s="187"/>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row>
    <row r="105" s="49" customFormat="1" ht="39.9" customHeight="1" spans="1:50">
      <c r="A105" s="108"/>
      <c r="B105" s="103"/>
      <c r="C105" s="104"/>
      <c r="D105" s="104"/>
      <c r="E105" s="105" t="s">
        <v>121</v>
      </c>
      <c r="F105" s="106"/>
      <c r="G105" s="101" t="s">
        <v>121</v>
      </c>
      <c r="H105" s="107"/>
      <c r="I105" s="143"/>
      <c r="J105" s="144" t="str">
        <f t="shared" si="6"/>
        <v>公式</v>
      </c>
      <c r="K105" s="138" t="s">
        <v>121</v>
      </c>
      <c r="L105" s="143"/>
      <c r="M105" s="145" t="str">
        <f>IFERROR(CHOOSE(MATCH(K105,{"煤","柴油","燃油","煤油","液化石油气","天然气","砍伐木材","重造林木材","其他"},0),96.3,74.1,77.4,71.5,63.1,56.1,109.6,0,"请在最后一栏中提供详细信息"),"公式")</f>
        <v>公式</v>
      </c>
      <c r="N105" s="146" t="str">
        <f t="shared" si="7"/>
        <v>公式</v>
      </c>
      <c r="O105" s="147"/>
      <c r="P105" s="148"/>
      <c r="Q105" s="176"/>
      <c r="R105" s="177"/>
      <c r="S105" s="178"/>
      <c r="T105" s="179"/>
      <c r="U105" s="180"/>
      <c r="V105" s="181"/>
      <c r="W105" s="146" t="str">
        <f t="shared" si="8"/>
        <v>公式</v>
      </c>
      <c r="X105" s="176"/>
      <c r="Y105" s="187"/>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row>
    <row r="106" s="50" customFormat="1" ht="39.9" customHeight="1" spans="1:50">
      <c r="A106" s="108"/>
      <c r="B106" s="103"/>
      <c r="C106" s="104"/>
      <c r="D106" s="104"/>
      <c r="E106" s="105" t="s">
        <v>121</v>
      </c>
      <c r="F106" s="106"/>
      <c r="G106" s="101" t="s">
        <v>121</v>
      </c>
      <c r="H106" s="107"/>
      <c r="I106" s="143"/>
      <c r="J106" s="144" t="str">
        <f t="shared" si="6"/>
        <v>公式</v>
      </c>
      <c r="K106" s="138" t="s">
        <v>121</v>
      </c>
      <c r="L106" s="143"/>
      <c r="M106" s="145" t="str">
        <f>IFERROR(CHOOSE(MATCH(K106,{"煤","柴油","燃油","煤油","液化石油气","天然气","砍伐木材","重造林木材","其他"},0),96.3,74.1,77.4,71.5,63.1,56.1,109.6,0,"请在最后一栏中提供详细信息"),"公式")</f>
        <v>公式</v>
      </c>
      <c r="N106" s="146" t="str">
        <f t="shared" si="7"/>
        <v>公式</v>
      </c>
      <c r="O106" s="147"/>
      <c r="P106" s="148"/>
      <c r="Q106" s="176"/>
      <c r="R106" s="177"/>
      <c r="S106" s="178"/>
      <c r="T106" s="179"/>
      <c r="U106" s="180"/>
      <c r="V106" s="181"/>
      <c r="W106" s="146" t="str">
        <f t="shared" si="8"/>
        <v>公式</v>
      </c>
      <c r="X106" s="176"/>
      <c r="Y106" s="187"/>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row>
    <row r="107" s="50" customFormat="1" ht="39.9" customHeight="1" spans="1:50">
      <c r="A107" s="108"/>
      <c r="B107" s="103"/>
      <c r="C107" s="104"/>
      <c r="D107" s="104"/>
      <c r="E107" s="105" t="s">
        <v>121</v>
      </c>
      <c r="F107" s="106"/>
      <c r="G107" s="101" t="s">
        <v>121</v>
      </c>
      <c r="H107" s="107"/>
      <c r="I107" s="143"/>
      <c r="J107" s="144" t="str">
        <f t="shared" ref="J107:J115" si="9">IF(H107*I107=0,"公式",H107*I107)</f>
        <v>公式</v>
      </c>
      <c r="K107" s="138" t="s">
        <v>121</v>
      </c>
      <c r="L107" s="143"/>
      <c r="M107" s="145" t="str">
        <f>IFERROR(CHOOSE(MATCH(K107,{"煤","柴油","燃油","煤油","液化石油气","天然气","砍伐木材","重造林木材","其他"},0),96.3,74.1,77.4,71.5,63.1,56.1,109.6,0,"请在最后一栏中提供详细信息"),"公式")</f>
        <v>公式</v>
      </c>
      <c r="N107" s="146" t="str">
        <f t="shared" ref="N107:N115" si="10">IFERROR(L107*M107/1000,"公式")</f>
        <v>公式</v>
      </c>
      <c r="O107" s="147"/>
      <c r="P107" s="148"/>
      <c r="Q107" s="176"/>
      <c r="R107" s="177"/>
      <c r="S107" s="178"/>
      <c r="T107" s="179"/>
      <c r="U107" s="180"/>
      <c r="V107" s="181"/>
      <c r="W107" s="146" t="str">
        <f t="shared" ref="W107:W115" si="11">IFERROR(U107/V107,"公式")</f>
        <v>公式</v>
      </c>
      <c r="X107" s="176"/>
      <c r="Y107" s="187"/>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row>
    <row r="108" s="50" customFormat="1" ht="39.9" customHeight="1" spans="1:50">
      <c r="A108" s="108"/>
      <c r="B108" s="103"/>
      <c r="C108" s="104"/>
      <c r="D108" s="104"/>
      <c r="E108" s="105" t="s">
        <v>121</v>
      </c>
      <c r="F108" s="106"/>
      <c r="G108" s="101" t="s">
        <v>121</v>
      </c>
      <c r="H108" s="107"/>
      <c r="I108" s="143"/>
      <c r="J108" s="144" t="str">
        <f t="shared" si="9"/>
        <v>公式</v>
      </c>
      <c r="K108" s="138" t="s">
        <v>121</v>
      </c>
      <c r="L108" s="143"/>
      <c r="M108" s="145" t="str">
        <f>IFERROR(CHOOSE(MATCH(K108,{"煤","柴油","燃油","煤油","液化石油气","天然气","砍伐木材","重造林木材","其他"},0),96.3,74.1,77.4,71.5,63.1,56.1,109.6,0,"请在最后一栏中提供详细信息"),"公式")</f>
        <v>公式</v>
      </c>
      <c r="N108" s="146" t="str">
        <f t="shared" si="10"/>
        <v>公式</v>
      </c>
      <c r="O108" s="147"/>
      <c r="P108" s="148"/>
      <c r="Q108" s="176"/>
      <c r="R108" s="177"/>
      <c r="S108" s="178"/>
      <c r="T108" s="179"/>
      <c r="U108" s="180"/>
      <c r="V108" s="181"/>
      <c r="W108" s="146" t="str">
        <f t="shared" si="11"/>
        <v>公式</v>
      </c>
      <c r="X108" s="176"/>
      <c r="Y108" s="187"/>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row>
    <row r="109" s="50" customFormat="1" ht="39.9" customHeight="1" spans="1:50">
      <c r="A109" s="108"/>
      <c r="B109" s="103"/>
      <c r="C109" s="104"/>
      <c r="D109" s="104"/>
      <c r="E109" s="105" t="s">
        <v>121</v>
      </c>
      <c r="F109" s="106"/>
      <c r="G109" s="101" t="s">
        <v>121</v>
      </c>
      <c r="H109" s="107"/>
      <c r="I109" s="143"/>
      <c r="J109" s="144" t="str">
        <f t="shared" si="9"/>
        <v>公式</v>
      </c>
      <c r="K109" s="138" t="s">
        <v>121</v>
      </c>
      <c r="L109" s="143"/>
      <c r="M109" s="145" t="str">
        <f>IFERROR(CHOOSE(MATCH(K109,{"煤","柴油","燃油","煤油","液化石油气","天然气","砍伐木材","重造林木材","其他"},0),96.3,74.1,77.4,71.5,63.1,56.1,109.6,0,"请在最后一栏中提供详细信息"),"公式")</f>
        <v>公式</v>
      </c>
      <c r="N109" s="146" t="str">
        <f t="shared" si="10"/>
        <v>公式</v>
      </c>
      <c r="O109" s="147"/>
      <c r="P109" s="148"/>
      <c r="Q109" s="176"/>
      <c r="R109" s="177"/>
      <c r="S109" s="178"/>
      <c r="T109" s="179"/>
      <c r="U109" s="180"/>
      <c r="V109" s="181"/>
      <c r="W109" s="146" t="str">
        <f t="shared" si="11"/>
        <v>公式</v>
      </c>
      <c r="X109" s="176"/>
      <c r="Y109" s="187"/>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row>
    <row r="110" s="50" customFormat="1" ht="39.9" customHeight="1" spans="1:50">
      <c r="A110" s="108"/>
      <c r="B110" s="103"/>
      <c r="C110" s="104"/>
      <c r="D110" s="104"/>
      <c r="E110" s="105" t="s">
        <v>121</v>
      </c>
      <c r="F110" s="106"/>
      <c r="G110" s="101" t="s">
        <v>121</v>
      </c>
      <c r="H110" s="107"/>
      <c r="I110" s="143"/>
      <c r="J110" s="144" t="str">
        <f t="shared" si="9"/>
        <v>公式</v>
      </c>
      <c r="K110" s="138" t="s">
        <v>121</v>
      </c>
      <c r="L110" s="143"/>
      <c r="M110" s="145" t="str">
        <f>IFERROR(CHOOSE(MATCH(K110,{"煤","柴油","燃油","煤油","液化石油气","天然气","砍伐木材","重造林木材","其他"},0),96.3,74.1,77.4,71.5,63.1,56.1,109.6,0,"请在最后一栏中提供详细信息"),"公式")</f>
        <v>公式</v>
      </c>
      <c r="N110" s="146" t="str">
        <f t="shared" si="10"/>
        <v>公式</v>
      </c>
      <c r="O110" s="147"/>
      <c r="P110" s="148"/>
      <c r="Q110" s="176"/>
      <c r="R110" s="177"/>
      <c r="S110" s="178"/>
      <c r="T110" s="179"/>
      <c r="U110" s="180"/>
      <c r="V110" s="181"/>
      <c r="W110" s="146" t="str">
        <f t="shared" si="11"/>
        <v>公式</v>
      </c>
      <c r="X110" s="176"/>
      <c r="Y110" s="187"/>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row>
    <row r="111" s="50" customFormat="1" ht="39.9" customHeight="1" spans="1:50">
      <c r="A111" s="108"/>
      <c r="B111" s="103"/>
      <c r="C111" s="104"/>
      <c r="D111" s="104"/>
      <c r="E111" s="105" t="s">
        <v>121</v>
      </c>
      <c r="F111" s="106"/>
      <c r="G111" s="101" t="s">
        <v>121</v>
      </c>
      <c r="H111" s="107"/>
      <c r="I111" s="143"/>
      <c r="J111" s="144" t="str">
        <f t="shared" si="9"/>
        <v>公式</v>
      </c>
      <c r="K111" s="190" t="s">
        <v>121</v>
      </c>
      <c r="L111" s="143"/>
      <c r="M111" s="145" t="str">
        <f>IFERROR(CHOOSE(MATCH(K111,{"煤","柴油","燃油","煤油","液化石油气","天然气","砍伐木材","重造林木材","其他"},0),96.3,74.1,77.4,71.5,63.1,56.1,109.6,0,"请在最后一栏中提供详细信息"),"公式")</f>
        <v>公式</v>
      </c>
      <c r="N111" s="146" t="str">
        <f t="shared" si="10"/>
        <v>公式</v>
      </c>
      <c r="O111" s="147"/>
      <c r="P111" s="148"/>
      <c r="Q111" s="176"/>
      <c r="R111" s="177"/>
      <c r="S111" s="178"/>
      <c r="T111" s="179"/>
      <c r="U111" s="180"/>
      <c r="V111" s="181"/>
      <c r="W111" s="146" t="str">
        <f t="shared" si="11"/>
        <v>公式</v>
      </c>
      <c r="X111" s="176"/>
      <c r="Y111" s="187"/>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row>
    <row r="112" s="49" customFormat="1" ht="39.9" customHeight="1" spans="1:50">
      <c r="A112" s="108"/>
      <c r="B112" s="103"/>
      <c r="C112" s="104"/>
      <c r="D112" s="104"/>
      <c r="E112" s="105" t="s">
        <v>121</v>
      </c>
      <c r="F112" s="106"/>
      <c r="G112" s="101" t="s">
        <v>121</v>
      </c>
      <c r="H112" s="107"/>
      <c r="I112" s="143"/>
      <c r="J112" s="144" t="str">
        <f t="shared" si="9"/>
        <v>公式</v>
      </c>
      <c r="K112" s="190" t="s">
        <v>121</v>
      </c>
      <c r="L112" s="143"/>
      <c r="M112" s="145" t="str">
        <f>IFERROR(CHOOSE(MATCH(K112,{"煤","柴油","燃油","煤油","液化石油气","天然气","砍伐木材","重造林木材","其他"},0),96.3,74.1,77.4,71.5,63.1,56.1,109.6,0,"请在最后一栏中提供详细信息"),"公式")</f>
        <v>公式</v>
      </c>
      <c r="N112" s="146" t="str">
        <f t="shared" si="10"/>
        <v>公式</v>
      </c>
      <c r="O112" s="147"/>
      <c r="P112" s="148"/>
      <c r="Q112" s="176"/>
      <c r="R112" s="177"/>
      <c r="S112" s="178"/>
      <c r="T112" s="179"/>
      <c r="U112" s="180"/>
      <c r="V112" s="181"/>
      <c r="W112" s="146" t="str">
        <f t="shared" si="11"/>
        <v>公式</v>
      </c>
      <c r="X112" s="176"/>
      <c r="Y112" s="187"/>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row>
    <row r="113" s="49" customFormat="1" ht="39.9" customHeight="1" spans="1:50">
      <c r="A113" s="108"/>
      <c r="B113" s="103"/>
      <c r="C113" s="104"/>
      <c r="D113" s="104"/>
      <c r="E113" s="105" t="s">
        <v>121</v>
      </c>
      <c r="F113" s="106"/>
      <c r="G113" s="101" t="s">
        <v>121</v>
      </c>
      <c r="H113" s="107"/>
      <c r="I113" s="143"/>
      <c r="J113" s="144" t="str">
        <f t="shared" si="9"/>
        <v>公式</v>
      </c>
      <c r="K113" s="190" t="s">
        <v>121</v>
      </c>
      <c r="L113" s="143"/>
      <c r="M113" s="145" t="str">
        <f>IFERROR(CHOOSE(MATCH(K113,{"煤","柴油","燃油","煤油","液化石油气","天然气","砍伐木材","重造林木材","其他"},0),96.3,74.1,77.4,71.5,63.1,56.1,109.6,0,"请在最后一栏中提供详细信息"),"公式")</f>
        <v>公式</v>
      </c>
      <c r="N113" s="146" t="str">
        <f t="shared" si="10"/>
        <v>公式</v>
      </c>
      <c r="O113" s="147"/>
      <c r="P113" s="148"/>
      <c r="Q113" s="176"/>
      <c r="R113" s="177"/>
      <c r="S113" s="178"/>
      <c r="T113" s="179"/>
      <c r="U113" s="180"/>
      <c r="V113" s="181"/>
      <c r="W113" s="146" t="str">
        <f t="shared" si="11"/>
        <v>公式</v>
      </c>
      <c r="X113" s="176"/>
      <c r="Y113" s="187"/>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row>
    <row r="114" s="49" customFormat="1" ht="39.9" customHeight="1" spans="1:50">
      <c r="A114" s="108"/>
      <c r="B114" s="103"/>
      <c r="C114" s="104"/>
      <c r="D114" s="104"/>
      <c r="E114" s="105" t="s">
        <v>121</v>
      </c>
      <c r="F114" s="106"/>
      <c r="G114" s="101" t="s">
        <v>121</v>
      </c>
      <c r="H114" s="107"/>
      <c r="I114" s="143"/>
      <c r="J114" s="144" t="str">
        <f t="shared" si="9"/>
        <v>公式</v>
      </c>
      <c r="K114" s="190" t="s">
        <v>91</v>
      </c>
      <c r="L114" s="143"/>
      <c r="M114" s="145" t="str">
        <f>IFERROR(CHOOSE(MATCH(K114,{"煤","柴油","燃油","煤油","液化石油气","天然气","砍伐木材","重造林木材","其他"},0),96.3,74.1,77.4,71.5,63.1,56.1,109.6,0,"请在最后一栏中提供详细信息"),"公式")</f>
        <v>请在最后一栏中提供详细信息</v>
      </c>
      <c r="N114" s="146" t="str">
        <f t="shared" si="10"/>
        <v>公式</v>
      </c>
      <c r="O114" s="147"/>
      <c r="P114" s="148"/>
      <c r="Q114" s="176"/>
      <c r="R114" s="177"/>
      <c r="S114" s="178"/>
      <c r="T114" s="179"/>
      <c r="U114" s="180"/>
      <c r="V114" s="181"/>
      <c r="W114" s="146" t="str">
        <f t="shared" si="11"/>
        <v>公式</v>
      </c>
      <c r="X114" s="176"/>
      <c r="Y114" s="187"/>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row>
    <row r="115" s="49" customFormat="1" ht="39.9" customHeight="1" spans="1:50">
      <c r="A115" s="108"/>
      <c r="B115" s="103"/>
      <c r="C115" s="104"/>
      <c r="D115" s="104"/>
      <c r="E115" s="105" t="s">
        <v>121</v>
      </c>
      <c r="F115" s="106"/>
      <c r="G115" s="101" t="s">
        <v>121</v>
      </c>
      <c r="H115" s="107"/>
      <c r="I115" s="143"/>
      <c r="J115" s="144" t="str">
        <f t="shared" si="9"/>
        <v>公式</v>
      </c>
      <c r="K115" s="190" t="s">
        <v>91</v>
      </c>
      <c r="L115" s="143"/>
      <c r="M115" s="145" t="str">
        <f>IFERROR(CHOOSE(MATCH(K115,{"煤","柴油","燃油","煤油","液化石油气","天然气","砍伐木材","重造林木材","其他"},0),96.3,74.1,77.4,71.5,63.1,56.1,109.6,0,"请在最后一栏中提供详细信息"),"公式")</f>
        <v>请在最后一栏中提供详细信息</v>
      </c>
      <c r="N115" s="146" t="str">
        <f t="shared" si="10"/>
        <v>公式</v>
      </c>
      <c r="O115" s="147"/>
      <c r="P115" s="148"/>
      <c r="Q115" s="176"/>
      <c r="R115" s="177"/>
      <c r="S115" s="178"/>
      <c r="T115" s="179"/>
      <c r="U115" s="180"/>
      <c r="V115" s="181"/>
      <c r="W115" s="146" t="str">
        <f t="shared" si="11"/>
        <v>公式</v>
      </c>
      <c r="X115" s="176"/>
      <c r="Y115" s="187"/>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row>
    <row r="116" s="44" customFormat="1" ht="23.25" customHeight="1" spans="1:31">
      <c r="A116" s="151"/>
      <c r="B116" s="188"/>
      <c r="C116" s="189"/>
      <c r="D116" s="154"/>
      <c r="E116" s="151"/>
      <c r="F116" s="189"/>
      <c r="G116" s="151"/>
      <c r="H116" s="116"/>
      <c r="I116" s="116"/>
      <c r="J116" s="191"/>
      <c r="K116" s="151"/>
      <c r="L116" s="151"/>
      <c r="M116" s="192"/>
      <c r="N116" s="151"/>
      <c r="O116" s="116"/>
      <c r="P116" s="116"/>
      <c r="Q116" s="151"/>
      <c r="R116" s="151"/>
      <c r="S116" s="151"/>
      <c r="T116" s="151"/>
      <c r="U116" s="151"/>
      <c r="V116" s="151"/>
      <c r="W116" s="151"/>
      <c r="X116" s="154"/>
      <c r="Y116" s="154"/>
      <c r="Z116" s="151"/>
      <c r="AA116" s="151"/>
      <c r="AB116" s="151"/>
      <c r="AC116" s="151"/>
      <c r="AD116" s="151"/>
      <c r="AE116" s="151"/>
    </row>
    <row r="117" s="44" customFormat="1" spans="1:31">
      <c r="A117" s="151"/>
      <c r="B117" s="188"/>
      <c r="C117" s="189"/>
      <c r="D117" s="154"/>
      <c r="E117" s="151"/>
      <c r="F117" s="189"/>
      <c r="G117" s="151"/>
      <c r="H117" s="116"/>
      <c r="I117" s="116"/>
      <c r="J117" s="191"/>
      <c r="K117" s="151"/>
      <c r="L117" s="151"/>
      <c r="M117" s="192"/>
      <c r="N117" s="151"/>
      <c r="O117" s="116"/>
      <c r="P117" s="116"/>
      <c r="Q117" s="151"/>
      <c r="R117" s="151"/>
      <c r="S117" s="151"/>
      <c r="T117" s="151"/>
      <c r="U117" s="151"/>
      <c r="V117" s="151"/>
      <c r="W117" s="151"/>
      <c r="X117" s="154"/>
      <c r="Y117" s="154"/>
      <c r="Z117" s="151"/>
      <c r="AA117" s="151"/>
      <c r="AB117" s="151"/>
      <c r="AC117" s="151"/>
      <c r="AD117" s="151"/>
      <c r="AE117" s="151"/>
    </row>
    <row r="118" s="44" customFormat="1" spans="1:31">
      <c r="A118" s="151"/>
      <c r="B118" s="188"/>
      <c r="C118" s="189"/>
      <c r="D118" s="154"/>
      <c r="E118" s="151"/>
      <c r="F118" s="189"/>
      <c r="G118" s="151"/>
      <c r="H118" s="116"/>
      <c r="I118" s="116"/>
      <c r="J118" s="191"/>
      <c r="K118" s="151"/>
      <c r="L118" s="151"/>
      <c r="M118" s="192"/>
      <c r="N118" s="151"/>
      <c r="O118" s="116"/>
      <c r="P118" s="116"/>
      <c r="Q118" s="151"/>
      <c r="R118" s="151"/>
      <c r="S118" s="151"/>
      <c r="T118" s="151"/>
      <c r="U118" s="151"/>
      <c r="V118" s="151"/>
      <c r="W118" s="151"/>
      <c r="X118" s="154"/>
      <c r="Y118" s="154"/>
      <c r="Z118" s="151"/>
      <c r="AA118" s="151"/>
      <c r="AB118" s="151"/>
      <c r="AC118" s="151"/>
      <c r="AD118" s="151"/>
      <c r="AE118" s="151"/>
    </row>
    <row r="119" s="44" customFormat="1" spans="1:31">
      <c r="A119" s="151"/>
      <c r="B119" s="188"/>
      <c r="C119" s="189"/>
      <c r="D119" s="154"/>
      <c r="E119" s="151"/>
      <c r="F119" s="189"/>
      <c r="G119" s="151"/>
      <c r="H119" s="116"/>
      <c r="I119" s="116"/>
      <c r="J119" s="191"/>
      <c r="K119" s="151"/>
      <c r="L119" s="151"/>
      <c r="M119" s="192"/>
      <c r="N119" s="151"/>
      <c r="O119" s="116"/>
      <c r="P119" s="116"/>
      <c r="Q119" s="151"/>
      <c r="R119" s="151"/>
      <c r="S119" s="151"/>
      <c r="T119" s="151"/>
      <c r="U119" s="151"/>
      <c r="V119" s="151"/>
      <c r="W119" s="151"/>
      <c r="X119" s="154"/>
      <c r="Y119" s="154"/>
      <c r="Z119" s="151"/>
      <c r="AA119" s="151"/>
      <c r="AB119" s="151"/>
      <c r="AC119" s="151"/>
      <c r="AD119" s="151"/>
      <c r="AE119" s="151"/>
    </row>
    <row r="120" s="44" customFormat="1" spans="1:31">
      <c r="A120" s="151"/>
      <c r="B120" s="188"/>
      <c r="C120" s="189"/>
      <c r="D120" s="154"/>
      <c r="E120" s="151"/>
      <c r="F120" s="189"/>
      <c r="G120" s="151"/>
      <c r="H120" s="116"/>
      <c r="I120" s="116"/>
      <c r="J120" s="191"/>
      <c r="K120" s="151"/>
      <c r="L120" s="151"/>
      <c r="M120" s="192"/>
      <c r="N120" s="151"/>
      <c r="O120" s="116"/>
      <c r="P120" s="116"/>
      <c r="Q120" s="151"/>
      <c r="R120" s="151"/>
      <c r="S120" s="151"/>
      <c r="T120" s="151"/>
      <c r="U120" s="151"/>
      <c r="V120" s="151"/>
      <c r="W120" s="151"/>
      <c r="X120" s="154"/>
      <c r="Y120" s="154"/>
      <c r="Z120" s="151"/>
      <c r="AA120" s="151"/>
      <c r="AB120" s="151"/>
      <c r="AC120" s="151"/>
      <c r="AD120" s="151"/>
      <c r="AE120" s="151"/>
    </row>
    <row r="121" s="44" customFormat="1" spans="1:31">
      <c r="A121" s="151"/>
      <c r="B121" s="188"/>
      <c r="C121" s="189"/>
      <c r="D121" s="154"/>
      <c r="E121" s="151"/>
      <c r="F121" s="189"/>
      <c r="G121" s="151"/>
      <c r="H121" s="116"/>
      <c r="I121" s="116"/>
      <c r="J121" s="191"/>
      <c r="K121" s="151"/>
      <c r="L121" s="151"/>
      <c r="M121" s="192"/>
      <c r="N121" s="151"/>
      <c r="O121" s="116"/>
      <c r="P121" s="116"/>
      <c r="Q121" s="151"/>
      <c r="R121" s="151"/>
      <c r="S121" s="151"/>
      <c r="T121" s="151"/>
      <c r="U121" s="151"/>
      <c r="V121" s="151"/>
      <c r="W121" s="151"/>
      <c r="X121" s="154"/>
      <c r="Y121" s="154"/>
      <c r="Z121" s="151"/>
      <c r="AA121" s="151"/>
      <c r="AB121" s="151"/>
      <c r="AC121" s="151"/>
      <c r="AD121" s="151"/>
      <c r="AE121" s="151"/>
    </row>
    <row r="122" s="44" customFormat="1" spans="1:31">
      <c r="A122" s="151"/>
      <c r="B122" s="188"/>
      <c r="C122" s="189"/>
      <c r="D122" s="154"/>
      <c r="E122" s="151"/>
      <c r="F122" s="189"/>
      <c r="G122" s="151"/>
      <c r="H122" s="116"/>
      <c r="I122" s="116"/>
      <c r="J122" s="191"/>
      <c r="K122" s="151"/>
      <c r="L122" s="151"/>
      <c r="M122" s="192"/>
      <c r="N122" s="151"/>
      <c r="O122" s="116"/>
      <c r="P122" s="116"/>
      <c r="Q122" s="151"/>
      <c r="R122" s="151"/>
      <c r="S122" s="151"/>
      <c r="T122" s="151"/>
      <c r="U122" s="151"/>
      <c r="V122" s="151"/>
      <c r="W122" s="151"/>
      <c r="X122" s="154"/>
      <c r="Y122" s="154"/>
      <c r="Z122" s="151"/>
      <c r="AA122" s="151"/>
      <c r="AB122" s="151"/>
      <c r="AC122" s="151"/>
      <c r="AD122" s="151"/>
      <c r="AE122" s="151"/>
    </row>
    <row r="123" s="44" customFormat="1" spans="1:31">
      <c r="A123" s="151"/>
      <c r="B123" s="188"/>
      <c r="C123" s="189"/>
      <c r="D123" s="154"/>
      <c r="E123" s="151"/>
      <c r="F123" s="189"/>
      <c r="G123" s="151"/>
      <c r="H123" s="116"/>
      <c r="I123" s="116"/>
      <c r="J123" s="191"/>
      <c r="K123" s="151"/>
      <c r="L123" s="151"/>
      <c r="M123" s="192"/>
      <c r="N123" s="151"/>
      <c r="O123" s="116"/>
      <c r="P123" s="116"/>
      <c r="Q123" s="151"/>
      <c r="R123" s="151"/>
      <c r="S123" s="151"/>
      <c r="T123" s="151"/>
      <c r="U123" s="151"/>
      <c r="V123" s="151"/>
      <c r="W123" s="151"/>
      <c r="X123" s="154"/>
      <c r="Y123" s="154"/>
      <c r="Z123" s="151"/>
      <c r="AA123" s="151"/>
      <c r="AB123" s="151"/>
      <c r="AC123" s="151"/>
      <c r="AD123" s="151"/>
      <c r="AE123" s="151"/>
    </row>
    <row r="124" s="44" customFormat="1" spans="1:31">
      <c r="A124" s="151"/>
      <c r="B124" s="188"/>
      <c r="C124" s="189"/>
      <c r="D124" s="154"/>
      <c r="E124" s="151"/>
      <c r="F124" s="189"/>
      <c r="G124" s="151"/>
      <c r="H124" s="116"/>
      <c r="I124" s="116"/>
      <c r="J124" s="191"/>
      <c r="K124" s="151"/>
      <c r="L124" s="151"/>
      <c r="M124" s="192"/>
      <c r="N124" s="151"/>
      <c r="O124" s="116"/>
      <c r="P124" s="116"/>
      <c r="Q124" s="151"/>
      <c r="R124" s="151"/>
      <c r="S124" s="151"/>
      <c r="T124" s="151"/>
      <c r="U124" s="151"/>
      <c r="V124" s="151"/>
      <c r="W124" s="151"/>
      <c r="X124" s="154"/>
      <c r="Y124" s="154"/>
      <c r="Z124" s="151"/>
      <c r="AA124" s="151"/>
      <c r="AB124" s="151"/>
      <c r="AC124" s="151"/>
      <c r="AD124" s="151"/>
      <c r="AE124" s="151"/>
    </row>
    <row r="125" s="44" customFormat="1" spans="1:31">
      <c r="A125" s="151"/>
      <c r="B125" s="188"/>
      <c r="C125" s="189"/>
      <c r="D125" s="154"/>
      <c r="E125" s="151"/>
      <c r="F125" s="189"/>
      <c r="G125" s="151"/>
      <c r="H125" s="116"/>
      <c r="I125" s="116"/>
      <c r="J125" s="191"/>
      <c r="K125" s="151"/>
      <c r="L125" s="151"/>
      <c r="M125" s="192"/>
      <c r="N125" s="151"/>
      <c r="O125" s="116"/>
      <c r="P125" s="116"/>
      <c r="Q125" s="151"/>
      <c r="R125" s="151"/>
      <c r="S125" s="151"/>
      <c r="T125" s="151"/>
      <c r="U125" s="151"/>
      <c r="V125" s="151"/>
      <c r="W125" s="151"/>
      <c r="X125" s="154"/>
      <c r="Y125" s="154"/>
      <c r="Z125" s="151"/>
      <c r="AA125" s="151"/>
      <c r="AB125" s="151"/>
      <c r="AC125" s="151"/>
      <c r="AD125" s="151"/>
      <c r="AE125" s="151"/>
    </row>
    <row r="126" s="44" customFormat="1" spans="1:31">
      <c r="A126" s="151"/>
      <c r="B126" s="188"/>
      <c r="C126" s="189"/>
      <c r="D126" s="154"/>
      <c r="E126" s="151"/>
      <c r="F126" s="189"/>
      <c r="G126" s="151"/>
      <c r="H126" s="116"/>
      <c r="I126" s="116"/>
      <c r="J126" s="191"/>
      <c r="K126" s="151"/>
      <c r="L126" s="151"/>
      <c r="M126" s="192"/>
      <c r="N126" s="151"/>
      <c r="O126" s="116"/>
      <c r="P126" s="116"/>
      <c r="Q126" s="151"/>
      <c r="R126" s="151"/>
      <c r="S126" s="151"/>
      <c r="T126" s="151"/>
      <c r="U126" s="151"/>
      <c r="V126" s="151"/>
      <c r="W126" s="151"/>
      <c r="X126" s="154"/>
      <c r="Y126" s="154"/>
      <c r="Z126" s="151"/>
      <c r="AA126" s="151"/>
      <c r="AB126" s="151"/>
      <c r="AC126" s="151"/>
      <c r="AD126" s="151"/>
      <c r="AE126" s="151"/>
    </row>
    <row r="127" s="44" customFormat="1" spans="1:31">
      <c r="A127" s="151"/>
      <c r="B127" s="188"/>
      <c r="C127" s="189"/>
      <c r="D127" s="154"/>
      <c r="E127" s="151"/>
      <c r="F127" s="189"/>
      <c r="G127" s="151"/>
      <c r="H127" s="116"/>
      <c r="I127" s="116"/>
      <c r="J127" s="191"/>
      <c r="K127" s="151"/>
      <c r="L127" s="151"/>
      <c r="M127" s="192"/>
      <c r="N127" s="151"/>
      <c r="O127" s="116"/>
      <c r="P127" s="116"/>
      <c r="Q127" s="151"/>
      <c r="R127" s="151"/>
      <c r="S127" s="151"/>
      <c r="T127" s="151"/>
      <c r="U127" s="151"/>
      <c r="V127" s="151"/>
      <c r="W127" s="151"/>
      <c r="X127" s="154"/>
      <c r="Y127" s="154"/>
      <c r="Z127" s="151"/>
      <c r="AA127" s="151"/>
      <c r="AB127" s="151"/>
      <c r="AC127" s="151"/>
      <c r="AD127" s="151"/>
      <c r="AE127" s="151"/>
    </row>
    <row r="128" s="44" customFormat="1" spans="1:31">
      <c r="A128" s="151"/>
      <c r="B128" s="188"/>
      <c r="C128" s="189"/>
      <c r="D128" s="154"/>
      <c r="E128" s="151"/>
      <c r="F128" s="189"/>
      <c r="G128" s="151"/>
      <c r="H128" s="116"/>
      <c r="I128" s="116"/>
      <c r="J128" s="191"/>
      <c r="K128" s="151"/>
      <c r="L128" s="151"/>
      <c r="M128" s="192"/>
      <c r="N128" s="151"/>
      <c r="O128" s="116"/>
      <c r="P128" s="116"/>
      <c r="Q128" s="151"/>
      <c r="R128" s="151"/>
      <c r="S128" s="151"/>
      <c r="T128" s="151"/>
      <c r="U128" s="151"/>
      <c r="V128" s="151"/>
      <c r="W128" s="151"/>
      <c r="X128" s="154"/>
      <c r="Y128" s="154"/>
      <c r="Z128" s="151"/>
      <c r="AA128" s="151"/>
      <c r="AB128" s="151"/>
      <c r="AC128" s="151"/>
      <c r="AD128" s="151"/>
      <c r="AE128" s="151"/>
    </row>
    <row r="129" s="44" customFormat="1" spans="1:31">
      <c r="A129" s="151"/>
      <c r="B129" s="188"/>
      <c r="C129" s="189"/>
      <c r="D129" s="154"/>
      <c r="E129" s="151"/>
      <c r="F129" s="189"/>
      <c r="G129" s="151"/>
      <c r="H129" s="116"/>
      <c r="I129" s="116"/>
      <c r="J129" s="191"/>
      <c r="K129" s="151"/>
      <c r="L129" s="151"/>
      <c r="M129" s="192"/>
      <c r="N129" s="151"/>
      <c r="O129" s="116"/>
      <c r="P129" s="116"/>
      <c r="Q129" s="151"/>
      <c r="R129" s="151"/>
      <c r="S129" s="151"/>
      <c r="T129" s="151"/>
      <c r="U129" s="151"/>
      <c r="V129" s="151"/>
      <c r="W129" s="151"/>
      <c r="X129" s="154"/>
      <c r="Y129" s="154"/>
      <c r="Z129" s="151"/>
      <c r="AA129" s="151"/>
      <c r="AB129" s="151"/>
      <c r="AC129" s="151"/>
      <c r="AD129" s="151"/>
      <c r="AE129" s="151"/>
    </row>
    <row r="130" s="44" customFormat="1" spans="1:31">
      <c r="A130" s="151"/>
      <c r="B130" s="188"/>
      <c r="C130" s="189"/>
      <c r="D130" s="154"/>
      <c r="E130" s="151"/>
      <c r="F130" s="189"/>
      <c r="G130" s="151"/>
      <c r="H130" s="116"/>
      <c r="I130" s="116"/>
      <c r="J130" s="191"/>
      <c r="K130" s="151"/>
      <c r="L130" s="151"/>
      <c r="M130" s="192"/>
      <c r="N130" s="151"/>
      <c r="O130" s="116"/>
      <c r="P130" s="116"/>
      <c r="Q130" s="151"/>
      <c r="R130" s="151"/>
      <c r="S130" s="151"/>
      <c r="T130" s="151"/>
      <c r="U130" s="151"/>
      <c r="V130" s="151"/>
      <c r="W130" s="151"/>
      <c r="X130" s="154"/>
      <c r="Y130" s="154"/>
      <c r="Z130" s="151"/>
      <c r="AA130" s="151"/>
      <c r="AB130" s="151"/>
      <c r="AC130" s="151"/>
      <c r="AD130" s="151"/>
      <c r="AE130" s="151"/>
    </row>
    <row r="131" s="44" customFormat="1" spans="1:31">
      <c r="A131" s="151"/>
      <c r="B131" s="188"/>
      <c r="C131" s="189"/>
      <c r="D131" s="154"/>
      <c r="E131" s="151"/>
      <c r="F131" s="189"/>
      <c r="G131" s="151"/>
      <c r="H131" s="116"/>
      <c r="I131" s="116"/>
      <c r="J131" s="191"/>
      <c r="K131" s="151"/>
      <c r="L131" s="151"/>
      <c r="M131" s="192"/>
      <c r="N131" s="151"/>
      <c r="O131" s="116"/>
      <c r="P131" s="116"/>
      <c r="Q131" s="151"/>
      <c r="R131" s="151"/>
      <c r="S131" s="151"/>
      <c r="T131" s="151"/>
      <c r="U131" s="151"/>
      <c r="V131" s="151"/>
      <c r="W131" s="151"/>
      <c r="X131" s="154"/>
      <c r="Y131" s="154"/>
      <c r="Z131" s="151"/>
      <c r="AA131" s="151"/>
      <c r="AB131" s="151"/>
      <c r="AC131" s="151"/>
      <c r="AD131" s="151"/>
      <c r="AE131" s="151"/>
    </row>
    <row r="132" s="44" customFormat="1" spans="1:31">
      <c r="A132" s="151"/>
      <c r="B132" s="188"/>
      <c r="C132" s="189"/>
      <c r="D132" s="154"/>
      <c r="E132" s="151"/>
      <c r="F132" s="189"/>
      <c r="G132" s="151"/>
      <c r="H132" s="116"/>
      <c r="I132" s="116"/>
      <c r="J132" s="191"/>
      <c r="K132" s="151"/>
      <c r="L132" s="151"/>
      <c r="M132" s="192"/>
      <c r="N132" s="151"/>
      <c r="O132" s="116"/>
      <c r="P132" s="116"/>
      <c r="Q132" s="151"/>
      <c r="R132" s="151"/>
      <c r="S132" s="151"/>
      <c r="T132" s="151"/>
      <c r="U132" s="151"/>
      <c r="V132" s="151"/>
      <c r="W132" s="151"/>
      <c r="X132" s="154"/>
      <c r="Y132" s="154"/>
      <c r="Z132" s="151"/>
      <c r="AA132" s="151"/>
      <c r="AB132" s="151"/>
      <c r="AC132" s="151"/>
      <c r="AD132" s="151"/>
      <c r="AE132" s="151"/>
    </row>
    <row r="133" s="44" customFormat="1" spans="1:31">
      <c r="A133" s="151"/>
      <c r="B133" s="188"/>
      <c r="C133" s="189"/>
      <c r="D133" s="154"/>
      <c r="E133" s="151"/>
      <c r="F133" s="189"/>
      <c r="G133" s="151"/>
      <c r="H133" s="116"/>
      <c r="I133" s="116"/>
      <c r="J133" s="191"/>
      <c r="K133" s="151"/>
      <c r="L133" s="151"/>
      <c r="M133" s="192"/>
      <c r="N133" s="151"/>
      <c r="O133" s="116"/>
      <c r="P133" s="116"/>
      <c r="Q133" s="151"/>
      <c r="R133" s="151"/>
      <c r="S133" s="151"/>
      <c r="T133" s="151"/>
      <c r="U133" s="151"/>
      <c r="V133" s="151"/>
      <c r="W133" s="151"/>
      <c r="X133" s="154"/>
      <c r="Y133" s="154"/>
      <c r="Z133" s="151"/>
      <c r="AA133" s="151"/>
      <c r="AB133" s="151"/>
      <c r="AC133" s="151"/>
      <c r="AD133" s="151"/>
      <c r="AE133" s="151"/>
    </row>
    <row r="134" s="44" customFormat="1" spans="1:31">
      <c r="A134" s="151"/>
      <c r="B134" s="188"/>
      <c r="C134" s="189"/>
      <c r="D134" s="154"/>
      <c r="E134" s="151"/>
      <c r="F134" s="189"/>
      <c r="G134" s="151"/>
      <c r="H134" s="116"/>
      <c r="I134" s="116"/>
      <c r="J134" s="191"/>
      <c r="K134" s="151"/>
      <c r="L134" s="151"/>
      <c r="M134" s="192"/>
      <c r="N134" s="151"/>
      <c r="O134" s="116"/>
      <c r="P134" s="116"/>
      <c r="Q134" s="151"/>
      <c r="R134" s="151"/>
      <c r="S134" s="151"/>
      <c r="T134" s="151"/>
      <c r="U134" s="151"/>
      <c r="V134" s="151"/>
      <c r="W134" s="151"/>
      <c r="X134" s="154"/>
      <c r="Y134" s="154"/>
      <c r="Z134" s="151"/>
      <c r="AA134" s="151"/>
      <c r="AB134" s="151"/>
      <c r="AC134" s="151"/>
      <c r="AD134" s="151"/>
      <c r="AE134" s="151"/>
    </row>
    <row r="135" s="44" customFormat="1" spans="1:31">
      <c r="A135" s="151"/>
      <c r="B135" s="188"/>
      <c r="C135" s="189"/>
      <c r="D135" s="154"/>
      <c r="E135" s="151"/>
      <c r="F135" s="189"/>
      <c r="G135" s="151"/>
      <c r="H135" s="116"/>
      <c r="I135" s="116"/>
      <c r="J135" s="191"/>
      <c r="K135" s="151"/>
      <c r="L135" s="151"/>
      <c r="M135" s="192"/>
      <c r="N135" s="151"/>
      <c r="O135" s="116"/>
      <c r="P135" s="116"/>
      <c r="Q135" s="151"/>
      <c r="R135" s="151"/>
      <c r="S135" s="151"/>
      <c r="T135" s="151"/>
      <c r="U135" s="151"/>
      <c r="V135" s="151"/>
      <c r="W135" s="151"/>
      <c r="X135" s="154"/>
      <c r="Y135" s="154"/>
      <c r="Z135" s="151"/>
      <c r="AA135" s="151"/>
      <c r="AB135" s="151"/>
      <c r="AC135" s="151"/>
      <c r="AD135" s="151"/>
      <c r="AE135" s="151"/>
    </row>
    <row r="136" s="44" customFormat="1" spans="1:31">
      <c r="A136" s="151"/>
      <c r="B136" s="188"/>
      <c r="C136" s="189"/>
      <c r="D136" s="154"/>
      <c r="E136" s="151"/>
      <c r="F136" s="189"/>
      <c r="G136" s="151"/>
      <c r="H136" s="116"/>
      <c r="I136" s="116"/>
      <c r="J136" s="191"/>
      <c r="K136" s="151"/>
      <c r="L136" s="151"/>
      <c r="M136" s="192"/>
      <c r="N136" s="151"/>
      <c r="O136" s="116"/>
      <c r="P136" s="116"/>
      <c r="Q136" s="151"/>
      <c r="R136" s="151"/>
      <c r="S136" s="151"/>
      <c r="T136" s="151"/>
      <c r="U136" s="151"/>
      <c r="V136" s="151"/>
      <c r="W136" s="151"/>
      <c r="X136" s="154"/>
      <c r="Y136" s="154"/>
      <c r="Z136" s="151"/>
      <c r="AA136" s="151"/>
      <c r="AB136" s="151"/>
      <c r="AC136" s="151"/>
      <c r="AD136" s="151"/>
      <c r="AE136" s="151"/>
    </row>
    <row r="137" s="44" customFormat="1" spans="1:31">
      <c r="A137" s="151"/>
      <c r="B137" s="188"/>
      <c r="C137" s="189"/>
      <c r="D137" s="154"/>
      <c r="E137" s="151"/>
      <c r="F137" s="189"/>
      <c r="G137" s="151"/>
      <c r="H137" s="116"/>
      <c r="I137" s="116"/>
      <c r="J137" s="191"/>
      <c r="K137" s="151"/>
      <c r="L137" s="151"/>
      <c r="M137" s="192"/>
      <c r="N137" s="151"/>
      <c r="O137" s="116"/>
      <c r="P137" s="116"/>
      <c r="Q137" s="151"/>
      <c r="R137" s="151"/>
      <c r="S137" s="151"/>
      <c r="T137" s="151"/>
      <c r="U137" s="151"/>
      <c r="V137" s="151"/>
      <c r="W137" s="151"/>
      <c r="X137" s="154"/>
      <c r="Y137" s="154"/>
      <c r="Z137" s="151"/>
      <c r="AA137" s="151"/>
      <c r="AB137" s="151"/>
      <c r="AC137" s="151"/>
      <c r="AD137" s="151"/>
      <c r="AE137" s="151"/>
    </row>
    <row r="138" s="44" customFormat="1" spans="1:31">
      <c r="A138" s="151"/>
      <c r="B138" s="188"/>
      <c r="C138" s="189"/>
      <c r="D138" s="154"/>
      <c r="E138" s="151"/>
      <c r="F138" s="189"/>
      <c r="G138" s="151"/>
      <c r="H138" s="116"/>
      <c r="I138" s="116"/>
      <c r="J138" s="191"/>
      <c r="K138" s="151"/>
      <c r="L138" s="151"/>
      <c r="M138" s="192"/>
      <c r="N138" s="151"/>
      <c r="O138" s="116"/>
      <c r="P138" s="116"/>
      <c r="Q138" s="151"/>
      <c r="R138" s="151"/>
      <c r="S138" s="151"/>
      <c r="T138" s="151"/>
      <c r="U138" s="151"/>
      <c r="V138" s="151"/>
      <c r="W138" s="151"/>
      <c r="X138" s="154"/>
      <c r="Y138" s="154"/>
      <c r="Z138" s="151"/>
      <c r="AA138" s="151"/>
      <c r="AB138" s="151"/>
      <c r="AC138" s="151"/>
      <c r="AD138" s="151"/>
      <c r="AE138" s="151"/>
    </row>
    <row r="139" s="44" customFormat="1" spans="1:31">
      <c r="A139" s="151"/>
      <c r="B139" s="188"/>
      <c r="C139" s="189"/>
      <c r="D139" s="154"/>
      <c r="E139" s="151"/>
      <c r="F139" s="189"/>
      <c r="G139" s="151"/>
      <c r="H139" s="116"/>
      <c r="I139" s="116"/>
      <c r="J139" s="191"/>
      <c r="K139" s="151"/>
      <c r="L139" s="151"/>
      <c r="M139" s="192"/>
      <c r="N139" s="151"/>
      <c r="O139" s="116"/>
      <c r="P139" s="116"/>
      <c r="Q139" s="151"/>
      <c r="R139" s="151"/>
      <c r="S139" s="151"/>
      <c r="T139" s="151"/>
      <c r="U139" s="151"/>
      <c r="V139" s="151"/>
      <c r="W139" s="151"/>
      <c r="X139" s="154"/>
      <c r="Y139" s="154"/>
      <c r="Z139" s="151"/>
      <c r="AA139" s="151"/>
      <c r="AB139" s="151"/>
      <c r="AC139" s="151"/>
      <c r="AD139" s="151"/>
      <c r="AE139" s="151"/>
    </row>
    <row r="140" s="44" customFormat="1" spans="1:31">
      <c r="A140" s="151"/>
      <c r="B140" s="188"/>
      <c r="C140" s="189"/>
      <c r="D140" s="154"/>
      <c r="E140" s="151"/>
      <c r="F140" s="189"/>
      <c r="G140" s="151"/>
      <c r="H140" s="116"/>
      <c r="I140" s="116"/>
      <c r="J140" s="191"/>
      <c r="K140" s="151"/>
      <c r="L140" s="151"/>
      <c r="M140" s="192"/>
      <c r="N140" s="151"/>
      <c r="O140" s="116"/>
      <c r="P140" s="116"/>
      <c r="Q140" s="151"/>
      <c r="R140" s="151"/>
      <c r="S140" s="151"/>
      <c r="T140" s="151"/>
      <c r="U140" s="151"/>
      <c r="V140" s="151"/>
      <c r="W140" s="151"/>
      <c r="X140" s="154"/>
      <c r="Y140" s="154"/>
      <c r="Z140" s="151"/>
      <c r="AA140" s="151"/>
      <c r="AB140" s="151"/>
      <c r="AC140" s="151"/>
      <c r="AD140" s="151"/>
      <c r="AE140" s="151"/>
    </row>
    <row r="141" s="44" customFormat="1" spans="1:31">
      <c r="A141" s="151"/>
      <c r="B141" s="188"/>
      <c r="C141" s="189"/>
      <c r="D141" s="154"/>
      <c r="E141" s="151"/>
      <c r="F141" s="189"/>
      <c r="G141" s="151"/>
      <c r="H141" s="116"/>
      <c r="I141" s="116"/>
      <c r="J141" s="191"/>
      <c r="K141" s="151"/>
      <c r="L141" s="151"/>
      <c r="M141" s="192"/>
      <c r="N141" s="151"/>
      <c r="O141" s="116"/>
      <c r="P141" s="116"/>
      <c r="Q141" s="151"/>
      <c r="R141" s="151"/>
      <c r="S141" s="151"/>
      <c r="T141" s="151"/>
      <c r="U141" s="151"/>
      <c r="V141" s="151"/>
      <c r="W141" s="151"/>
      <c r="X141" s="154"/>
      <c r="Y141" s="154"/>
      <c r="Z141" s="151"/>
      <c r="AA141" s="151"/>
      <c r="AB141" s="151"/>
      <c r="AC141" s="151"/>
      <c r="AD141" s="151"/>
      <c r="AE141" s="151"/>
    </row>
    <row r="142" s="44" customFormat="1" spans="1:31">
      <c r="A142" s="151"/>
      <c r="B142" s="188"/>
      <c r="C142" s="189"/>
      <c r="D142" s="154"/>
      <c r="E142" s="151"/>
      <c r="F142" s="189"/>
      <c r="G142" s="151"/>
      <c r="H142" s="116"/>
      <c r="I142" s="116"/>
      <c r="J142" s="191"/>
      <c r="K142" s="151"/>
      <c r="L142" s="151"/>
      <c r="M142" s="192"/>
      <c r="N142" s="151"/>
      <c r="O142" s="116"/>
      <c r="P142" s="116"/>
      <c r="Q142" s="151"/>
      <c r="R142" s="151"/>
      <c r="S142" s="151"/>
      <c r="T142" s="151"/>
      <c r="U142" s="151"/>
      <c r="V142" s="151"/>
      <c r="W142" s="151"/>
      <c r="X142" s="154"/>
      <c r="Y142" s="154"/>
      <c r="Z142" s="151"/>
      <c r="AA142" s="151"/>
      <c r="AB142" s="151"/>
      <c r="AC142" s="151"/>
      <c r="AD142" s="151"/>
      <c r="AE142" s="151"/>
    </row>
    <row r="143" s="44" customFormat="1" spans="1:31">
      <c r="A143" s="151"/>
      <c r="B143" s="188"/>
      <c r="C143" s="189"/>
      <c r="D143" s="154"/>
      <c r="E143" s="151"/>
      <c r="F143" s="189"/>
      <c r="G143" s="151"/>
      <c r="H143" s="116"/>
      <c r="I143" s="116"/>
      <c r="J143" s="191"/>
      <c r="K143" s="151"/>
      <c r="L143" s="151"/>
      <c r="M143" s="192"/>
      <c r="N143" s="151"/>
      <c r="O143" s="116"/>
      <c r="P143" s="116"/>
      <c r="Q143" s="151"/>
      <c r="R143" s="151"/>
      <c r="S143" s="151"/>
      <c r="T143" s="151"/>
      <c r="U143" s="151"/>
      <c r="V143" s="151"/>
      <c r="W143" s="151"/>
      <c r="X143" s="154"/>
      <c r="Y143" s="154"/>
      <c r="Z143" s="151"/>
      <c r="AA143" s="151"/>
      <c r="AB143" s="151"/>
      <c r="AC143" s="151"/>
      <c r="AD143" s="151"/>
      <c r="AE143" s="151"/>
    </row>
    <row r="144" s="44" customFormat="1" spans="2:25">
      <c r="B144" s="63"/>
      <c r="C144" s="64"/>
      <c r="D144" s="65"/>
      <c r="F144" s="64"/>
      <c r="H144" s="66"/>
      <c r="I144" s="66"/>
      <c r="J144" s="112"/>
      <c r="M144" s="113"/>
      <c r="O144" s="66"/>
      <c r="P144" s="66"/>
      <c r="X144" s="65"/>
      <c r="Y144" s="65"/>
    </row>
    <row r="145" s="44" customFormat="1" spans="2:25">
      <c r="B145" s="63"/>
      <c r="C145" s="64"/>
      <c r="D145" s="65"/>
      <c r="F145" s="64"/>
      <c r="H145" s="66"/>
      <c r="I145" s="66"/>
      <c r="J145" s="112"/>
      <c r="M145" s="113"/>
      <c r="O145" s="66"/>
      <c r="P145" s="66"/>
      <c r="X145" s="65"/>
      <c r="Y145" s="65"/>
    </row>
    <row r="146" s="44" customFormat="1" spans="2:25">
      <c r="B146" s="63"/>
      <c r="C146" s="64"/>
      <c r="D146" s="65"/>
      <c r="F146" s="64"/>
      <c r="H146" s="66"/>
      <c r="I146" s="66"/>
      <c r="J146" s="112"/>
      <c r="M146" s="113"/>
      <c r="O146" s="66"/>
      <c r="P146" s="66"/>
      <c r="X146" s="65"/>
      <c r="Y146" s="65"/>
    </row>
    <row r="147" s="44" customFormat="1" spans="2:25">
      <c r="B147" s="63"/>
      <c r="C147" s="64"/>
      <c r="D147" s="65"/>
      <c r="F147" s="64"/>
      <c r="H147" s="66"/>
      <c r="I147" s="66"/>
      <c r="J147" s="112"/>
      <c r="M147" s="113"/>
      <c r="O147" s="66"/>
      <c r="P147" s="66"/>
      <c r="X147" s="65"/>
      <c r="Y147" s="65"/>
    </row>
    <row r="148" s="44" customFormat="1" spans="2:25">
      <c r="B148" s="63"/>
      <c r="C148" s="64"/>
      <c r="D148" s="65"/>
      <c r="F148" s="64"/>
      <c r="H148" s="66"/>
      <c r="I148" s="66"/>
      <c r="J148" s="112"/>
      <c r="M148" s="113"/>
      <c r="O148" s="66"/>
      <c r="P148" s="66"/>
      <c r="X148" s="65"/>
      <c r="Y148" s="65"/>
    </row>
    <row r="149" s="44" customFormat="1" spans="2:25">
      <c r="B149" s="63"/>
      <c r="C149" s="64"/>
      <c r="D149" s="65"/>
      <c r="F149" s="64"/>
      <c r="H149" s="66"/>
      <c r="I149" s="66"/>
      <c r="J149" s="112"/>
      <c r="M149" s="113"/>
      <c r="O149" s="66"/>
      <c r="P149" s="66"/>
      <c r="X149" s="65"/>
      <c r="Y149" s="65"/>
    </row>
    <row r="150" s="44" customFormat="1" spans="2:25">
      <c r="B150" s="63"/>
      <c r="C150" s="64"/>
      <c r="D150" s="65"/>
      <c r="F150" s="64"/>
      <c r="H150" s="66"/>
      <c r="I150" s="66"/>
      <c r="J150" s="112"/>
      <c r="M150" s="113"/>
      <c r="O150" s="66"/>
      <c r="P150" s="66"/>
      <c r="X150" s="65"/>
      <c r="Y150" s="65"/>
    </row>
    <row r="151" s="44" customFormat="1" spans="2:25">
      <c r="B151" s="63"/>
      <c r="C151" s="64"/>
      <c r="D151" s="65"/>
      <c r="F151" s="64"/>
      <c r="H151" s="66"/>
      <c r="I151" s="66"/>
      <c r="J151" s="112"/>
      <c r="M151" s="113"/>
      <c r="O151" s="66"/>
      <c r="P151" s="66"/>
      <c r="X151" s="65"/>
      <c r="Y151" s="65"/>
    </row>
    <row r="162" spans="2:25">
      <c r="B162" s="51"/>
      <c r="C162" s="51"/>
      <c r="D162" s="51"/>
      <c r="F162" s="51"/>
      <c r="H162" s="51"/>
      <c r="I162" s="51"/>
      <c r="J162" s="51"/>
      <c r="M162" s="51"/>
      <c r="O162" s="51"/>
      <c r="P162" s="51"/>
      <c r="X162" s="51"/>
      <c r="Y162" s="51"/>
    </row>
    <row r="163" spans="2:25">
      <c r="B163" s="51"/>
      <c r="C163" s="51"/>
      <c r="D163" s="51"/>
      <c r="F163" s="51"/>
      <c r="H163" s="51"/>
      <c r="I163" s="51"/>
      <c r="J163" s="51"/>
      <c r="M163" s="51"/>
      <c r="O163" s="51"/>
      <c r="P163" s="51"/>
      <c r="X163" s="51"/>
      <c r="Y163" s="51"/>
    </row>
    <row r="164" spans="2:25">
      <c r="B164" s="51"/>
      <c r="C164" s="51"/>
      <c r="D164" s="51"/>
      <c r="F164" s="51"/>
      <c r="H164" s="51"/>
      <c r="I164" s="51"/>
      <c r="J164" s="51"/>
      <c r="M164" s="51"/>
      <c r="O164" s="51"/>
      <c r="P164" s="51"/>
      <c r="X164" s="51"/>
      <c r="Y164" s="51"/>
    </row>
    <row r="165" spans="2:25">
      <c r="B165" s="51"/>
      <c r="C165" s="51"/>
      <c r="D165" s="51"/>
      <c r="F165" s="51"/>
      <c r="H165" s="51"/>
      <c r="I165" s="51"/>
      <c r="J165" s="51"/>
      <c r="M165" s="51"/>
      <c r="O165" s="51"/>
      <c r="P165" s="51"/>
      <c r="X165" s="51"/>
      <c r="Y165" s="51"/>
    </row>
    <row r="166" spans="2:25">
      <c r="B166" s="51"/>
      <c r="C166" s="51"/>
      <c r="D166" s="51"/>
      <c r="F166" s="51"/>
      <c r="H166" s="51"/>
      <c r="I166" s="51"/>
      <c r="J166" s="51"/>
      <c r="M166" s="51"/>
      <c r="O166" s="51"/>
      <c r="P166" s="51"/>
      <c r="X166" s="51"/>
      <c r="Y166" s="51"/>
    </row>
    <row r="167" spans="2:25">
      <c r="B167" s="51"/>
      <c r="C167" s="51"/>
      <c r="D167" s="51"/>
      <c r="F167" s="51"/>
      <c r="H167" s="51"/>
      <c r="I167" s="51"/>
      <c r="J167" s="51"/>
      <c r="M167" s="51"/>
      <c r="O167" s="51"/>
      <c r="P167" s="51"/>
      <c r="X167" s="51"/>
      <c r="Y167" s="51"/>
    </row>
    <row r="168" spans="2:25">
      <c r="B168" s="51"/>
      <c r="C168" s="51"/>
      <c r="D168" s="51"/>
      <c r="F168" s="51"/>
      <c r="H168" s="51"/>
      <c r="I168" s="51"/>
      <c r="J168" s="51"/>
      <c r="M168" s="51"/>
      <c r="O168" s="51"/>
      <c r="P168" s="51"/>
      <c r="X168" s="51"/>
      <c r="Y168" s="51"/>
    </row>
    <row r="169" spans="2:25">
      <c r="B169" s="51"/>
      <c r="C169" s="51"/>
      <c r="D169" s="51"/>
      <c r="F169" s="51"/>
      <c r="H169" s="51"/>
      <c r="I169" s="51"/>
      <c r="J169" s="51"/>
      <c r="M169" s="51"/>
      <c r="O169" s="51"/>
      <c r="P169" s="51"/>
      <c r="X169" s="51"/>
      <c r="Y169" s="51"/>
    </row>
    <row r="170" spans="2:25">
      <c r="B170" s="51"/>
      <c r="C170" s="51"/>
      <c r="D170" s="51"/>
      <c r="F170" s="51"/>
      <c r="H170" s="51"/>
      <c r="I170" s="51"/>
      <c r="J170" s="51"/>
      <c r="M170" s="51"/>
      <c r="O170" s="51"/>
      <c r="P170" s="51"/>
      <c r="X170" s="51"/>
      <c r="Y170" s="51"/>
    </row>
    <row r="171" spans="2:25">
      <c r="B171" s="51"/>
      <c r="C171" s="51"/>
      <c r="D171" s="51"/>
      <c r="F171" s="51"/>
      <c r="H171" s="51"/>
      <c r="I171" s="51"/>
      <c r="J171" s="51"/>
      <c r="M171" s="51"/>
      <c r="O171" s="51"/>
      <c r="P171" s="51"/>
      <c r="X171" s="51"/>
      <c r="Y171" s="51"/>
    </row>
    <row r="172" spans="2:25">
      <c r="B172" s="51"/>
      <c r="C172" s="51"/>
      <c r="D172" s="51"/>
      <c r="F172" s="51"/>
      <c r="H172" s="51"/>
      <c r="I172" s="51"/>
      <c r="J172" s="51"/>
      <c r="M172" s="51"/>
      <c r="O172" s="51"/>
      <c r="P172" s="51"/>
      <c r="X172" s="51"/>
      <c r="Y172" s="51"/>
    </row>
    <row r="173" spans="2:25">
      <c r="B173" s="51"/>
      <c r="C173" s="51"/>
      <c r="D173" s="51"/>
      <c r="F173" s="51"/>
      <c r="H173" s="51"/>
      <c r="I173" s="51"/>
      <c r="J173" s="51"/>
      <c r="M173" s="51"/>
      <c r="O173" s="51"/>
      <c r="P173" s="51"/>
      <c r="X173" s="51"/>
      <c r="Y173" s="51"/>
    </row>
    <row r="174" spans="2:25">
      <c r="B174" s="51"/>
      <c r="C174" s="51"/>
      <c r="D174" s="51"/>
      <c r="F174" s="51"/>
      <c r="H174" s="51"/>
      <c r="I174" s="51"/>
      <c r="J174" s="51"/>
      <c r="M174" s="51"/>
      <c r="O174" s="51"/>
      <c r="P174" s="51"/>
      <c r="X174" s="51"/>
      <c r="Y174" s="51"/>
    </row>
    <row r="175" spans="2:25">
      <c r="B175" s="51"/>
      <c r="C175" s="51"/>
      <c r="D175" s="51"/>
      <c r="F175" s="51"/>
      <c r="H175" s="51"/>
      <c r="I175" s="51"/>
      <c r="J175" s="51"/>
      <c r="M175" s="51"/>
      <c r="O175" s="51"/>
      <c r="P175" s="51"/>
      <c r="X175" s="51"/>
      <c r="Y175" s="51"/>
    </row>
    <row r="176" spans="2:25">
      <c r="B176" s="51"/>
      <c r="C176" s="51"/>
      <c r="D176" s="51"/>
      <c r="F176" s="51"/>
      <c r="H176" s="51"/>
      <c r="I176" s="51"/>
      <c r="J176" s="51"/>
      <c r="M176" s="51"/>
      <c r="O176" s="51"/>
      <c r="P176" s="51"/>
      <c r="X176" s="51"/>
      <c r="Y176" s="51"/>
    </row>
    <row r="177" spans="2:25">
      <c r="B177" s="51"/>
      <c r="C177" s="51"/>
      <c r="D177" s="51"/>
      <c r="F177" s="51"/>
      <c r="H177" s="51"/>
      <c r="I177" s="51"/>
      <c r="J177" s="51"/>
      <c r="M177" s="51"/>
      <c r="O177" s="51"/>
      <c r="P177" s="51"/>
      <c r="X177" s="51"/>
      <c r="Y177" s="51"/>
    </row>
    <row r="178" spans="2:25">
      <c r="B178" s="51"/>
      <c r="C178" s="51"/>
      <c r="D178" s="51"/>
      <c r="F178" s="51"/>
      <c r="H178" s="51"/>
      <c r="I178" s="51"/>
      <c r="J178" s="51"/>
      <c r="M178" s="51"/>
      <c r="O178" s="51"/>
      <c r="P178" s="51"/>
      <c r="X178" s="51"/>
      <c r="Y178" s="51"/>
    </row>
    <row r="179" spans="2:25">
      <c r="B179" s="51"/>
      <c r="C179" s="51"/>
      <c r="D179" s="51"/>
      <c r="F179" s="51"/>
      <c r="H179" s="51"/>
      <c r="I179" s="51"/>
      <c r="J179" s="51"/>
      <c r="M179" s="51"/>
      <c r="O179" s="51"/>
      <c r="P179" s="51"/>
      <c r="X179" s="51"/>
      <c r="Y179" s="51"/>
    </row>
    <row r="180" spans="2:25">
      <c r="B180" s="51"/>
      <c r="C180" s="51"/>
      <c r="D180" s="51"/>
      <c r="F180" s="51"/>
      <c r="H180" s="51"/>
      <c r="I180" s="51"/>
      <c r="J180" s="51"/>
      <c r="M180" s="51"/>
      <c r="O180" s="51"/>
      <c r="P180" s="51"/>
      <c r="X180" s="51"/>
      <c r="Y180" s="51"/>
    </row>
    <row r="181" spans="2:25">
      <c r="B181" s="51"/>
      <c r="C181" s="51"/>
      <c r="D181" s="51"/>
      <c r="F181" s="51"/>
      <c r="H181" s="51"/>
      <c r="I181" s="51"/>
      <c r="J181" s="51"/>
      <c r="M181" s="51"/>
      <c r="O181" s="51"/>
      <c r="P181" s="51"/>
      <c r="X181" s="51"/>
      <c r="Y181" s="51"/>
    </row>
    <row r="182" spans="2:25">
      <c r="B182" s="51"/>
      <c r="C182" s="51"/>
      <c r="D182" s="51"/>
      <c r="F182" s="51"/>
      <c r="H182" s="51"/>
      <c r="I182" s="51"/>
      <c r="J182" s="51"/>
      <c r="M182" s="51"/>
      <c r="O182" s="51"/>
      <c r="P182" s="51"/>
      <c r="X182" s="51"/>
      <c r="Y182" s="51"/>
    </row>
    <row r="183" spans="2:25">
      <c r="B183" s="51"/>
      <c r="C183" s="51"/>
      <c r="D183" s="51"/>
      <c r="F183" s="51"/>
      <c r="H183" s="51"/>
      <c r="I183" s="51"/>
      <c r="J183" s="51"/>
      <c r="M183" s="51"/>
      <c r="O183" s="51"/>
      <c r="P183" s="51"/>
      <c r="X183" s="51"/>
      <c r="Y183" s="51"/>
    </row>
    <row r="184" spans="2:25">
      <c r="B184" s="51"/>
      <c r="C184" s="51"/>
      <c r="D184" s="51"/>
      <c r="F184" s="51"/>
      <c r="H184" s="51"/>
      <c r="I184" s="51"/>
      <c r="J184" s="51"/>
      <c r="M184" s="51"/>
      <c r="O184" s="51"/>
      <c r="P184" s="51"/>
      <c r="X184" s="51"/>
      <c r="Y184" s="51"/>
    </row>
  </sheetData>
  <sheetProtection formatCells="0" formatColumns="0" formatRows="0"/>
  <mergeCells count="38">
    <mergeCell ref="A2:D2"/>
    <mergeCell ref="J4:N4"/>
    <mergeCell ref="A8:D8"/>
    <mergeCell ref="E8:G8"/>
    <mergeCell ref="H8:J8"/>
    <mergeCell ref="K8:N8"/>
    <mergeCell ref="O8:P8"/>
    <mergeCell ref="Q8:T8"/>
    <mergeCell ref="U8:W8"/>
    <mergeCell ref="X8:Y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J5:K6"/>
    <mergeCell ref="R5:S6"/>
    <mergeCell ref="L5:N6"/>
  </mergeCells>
  <dataValidations count="5">
    <dataValidation allowBlank="1" showErrorMessage="1" sqref="B4"/>
    <dataValidation type="list" allowBlank="1" showInputMessage="1" showErrorMessage="1" prompt="请选择" sqref="E11 E12 E13 E14 E15 E16:E17">
      <formula1>"请选择, 已实施, 计划落实, 可能会落实, 不太可能落实"</formula1>
    </dataValidation>
    <dataValidation type="list" allowBlank="1" showInputMessage="1" showErrorMessage="1" prompt="请选择" sqref="E18:E22 E23:E29 E30:E115">
      <formula1>"请选择, 已实施,计划落实, 可能会落实, 不太可能落实"</formula1>
    </dataValidation>
    <dataValidation type="list" allowBlank="1" showInputMessage="1" showErrorMessage="1" prompt="请选择" sqref="G11:G15 G16:G115">
      <formula1>"请选择, 预测结果, 监测结果"</formula1>
    </dataValidation>
    <dataValidation type="list" allowBlank="1" showInputMessage="1" showErrorMessage="1" prompt="请选择" sqref="K11:K115">
      <formula1>"请选择,煤,柴油,燃油,煤油,液化石油气,天然气,砍伐木材,重造林木材,其他"</formula1>
    </dataValidation>
  </dataValidations>
  <pageMargins left="0.196850393700787" right="0.196850393700787" top="0.393700787401575" bottom="0.393700787401575" header="0.236220472440945" footer="0.236220472440945"/>
  <pageSetup paperSize="9" scale="27" orientation="landscape"/>
  <headerFooter>
    <oddFooter>&amp;CPage &amp;P of &amp;N</oddFooter>
  </headerFooter>
  <colBreaks count="1" manualBreakCount="1">
    <brk id="25" max="115"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Z109"/>
  <sheetViews>
    <sheetView showGridLines="0" showRowColHeaders="0" zoomScale="85" zoomScaleNormal="85" workbookViewId="0">
      <pane ySplit="9" topLeftCell="A13" activePane="bottomLeft" state="frozen"/>
      <selection/>
      <selection pane="bottomLeft" activeCell="A1" sqref="A1"/>
    </sheetView>
  </sheetViews>
  <sheetFormatPr defaultColWidth="8.54166666666667" defaultRowHeight="13.5"/>
  <cols>
    <col min="1" max="1" width="2" style="6" customWidth="1"/>
    <col min="2" max="2" width="30" style="7" customWidth="1"/>
    <col min="3" max="3" width="87.5416666666667" style="6" customWidth="1"/>
    <col min="4" max="4" width="31" style="6" customWidth="1"/>
    <col min="5" max="5" width="3.90833333333333" style="6" customWidth="1"/>
    <col min="6" max="16384" width="8.54166666666667" style="6"/>
  </cols>
  <sheetData>
    <row r="1" s="1" customFormat="1" ht="18.65" customHeight="1" spans="2:3">
      <c r="B1" s="9" t="s">
        <v>140</v>
      </c>
      <c r="C1" s="9"/>
    </row>
    <row r="2" s="1" customFormat="1" ht="61.5" customHeight="1" spans="2:9">
      <c r="B2" s="32" t="s">
        <v>141</v>
      </c>
      <c r="C2" s="32"/>
      <c r="D2" s="32"/>
      <c r="E2" s="11"/>
      <c r="F2" s="11"/>
      <c r="G2" s="11"/>
      <c r="H2" s="11"/>
      <c r="I2" s="11"/>
    </row>
    <row r="3" s="2" customFormat="1" ht="11.25" spans="3:26">
      <c r="C3" s="13"/>
      <c r="D3" s="13"/>
      <c r="E3" s="15"/>
      <c r="G3" s="13"/>
      <c r="N3" s="31"/>
      <c r="Y3" s="15"/>
      <c r="Z3" s="15"/>
    </row>
    <row r="4" s="2" customFormat="1" ht="11.25" spans="3:26">
      <c r="C4" s="13"/>
      <c r="D4" s="13"/>
      <c r="E4" s="15"/>
      <c r="G4" s="13"/>
      <c r="N4" s="31"/>
      <c r="Y4" s="15"/>
      <c r="Z4" s="15"/>
    </row>
    <row r="5" s="2" customFormat="1" ht="11.25" spans="3:26">
      <c r="C5" s="13"/>
      <c r="D5" s="13"/>
      <c r="E5" s="15"/>
      <c r="G5" s="13"/>
      <c r="N5" s="31"/>
      <c r="Y5" s="15"/>
      <c r="Z5" s="15"/>
    </row>
    <row r="6" s="2" customFormat="1" ht="11.25" spans="3:26">
      <c r="C6" s="13"/>
      <c r="D6" s="13"/>
      <c r="E6" s="15"/>
      <c r="G6" s="13"/>
      <c r="N6" s="31"/>
      <c r="Y6" s="15"/>
      <c r="Z6" s="15"/>
    </row>
    <row r="7" ht="21" customHeight="1" spans="2:4">
      <c r="B7" s="33" t="s">
        <v>80</v>
      </c>
      <c r="C7" s="34" t="str">
        <f>IF('1. 资源高效利用和清洁生产监测'!B5="","",'1. 资源高效利用和清洁生产监测'!B5)</f>
        <v/>
      </c>
      <c r="D7" s="35"/>
    </row>
    <row r="8" ht="8.15" customHeight="1" spans="2:4">
      <c r="B8" s="36"/>
      <c r="C8" s="36"/>
      <c r="D8" s="36"/>
    </row>
    <row r="9" ht="21" customHeight="1" spans="2:4">
      <c r="B9" s="37" t="s">
        <v>142</v>
      </c>
      <c r="C9" s="38" t="s">
        <v>143</v>
      </c>
      <c r="D9" s="39" t="s">
        <v>144</v>
      </c>
    </row>
    <row r="10" ht="15.9" customHeight="1" spans="2:4">
      <c r="B10" s="40" t="str">
        <f>IF('1. 资源高效利用和清洁生产监测'!A16="","",'1. 资源高效利用和清洁生产监测'!A16)</f>
        <v/>
      </c>
      <c r="C10" s="41" t="str">
        <f>IF('1. 资源高效利用和清洁生产监测'!D16="","",'1. 资源高效利用和清洁生产监测'!D16)</f>
        <v/>
      </c>
      <c r="D10" s="42" t="str">
        <f>IF('1. 资源高效利用和清洁生产监测'!E16="请选择","",'1. 资源高效利用和清洁生产监测'!E16)</f>
        <v/>
      </c>
    </row>
    <row r="11" ht="15.9" customHeight="1" spans="2:4">
      <c r="B11" s="40" t="str">
        <f>IF('1. 资源高效利用和清洁生产监测'!A17="","",'1. 资源高效利用和清洁生产监测'!A17)</f>
        <v/>
      </c>
      <c r="C11" s="41" t="str">
        <f>IF('1. 资源高效利用和清洁生产监测'!D17="","",'1. 资源高效利用和清洁生产监测'!D17)</f>
        <v/>
      </c>
      <c r="D11" s="42" t="str">
        <f>IF('1. 资源高效利用和清洁生产监测'!E17="请选择","",'1. 资源高效利用和清洁生产监测'!E17)</f>
        <v/>
      </c>
    </row>
    <row r="12" ht="15.9" customHeight="1" spans="2:4">
      <c r="B12" s="40" t="str">
        <f>IF('1. 资源高效利用和清洁生产监测'!A18="","",'1. 资源高效利用和清洁生产监测'!A18)</f>
        <v/>
      </c>
      <c r="C12" s="41" t="str">
        <f>IF('1. 资源高效利用和清洁生产监测'!D18="","",'1. 资源高效利用和清洁生产监测'!D18)</f>
        <v/>
      </c>
      <c r="D12" s="42" t="str">
        <f>IF('1. 资源高效利用和清洁生产监测'!E18="请选择","",'1. 资源高效利用和清洁生产监测'!E18)</f>
        <v/>
      </c>
    </row>
    <row r="13" ht="15.9" customHeight="1" spans="2:4">
      <c r="B13" s="40" t="str">
        <f>IF('1. 资源高效利用和清洁生产监测'!A19="","",'1. 资源高效利用和清洁生产监测'!A19)</f>
        <v/>
      </c>
      <c r="C13" s="41" t="str">
        <f>IF('1. 资源高效利用和清洁生产监测'!D19="","",'1. 资源高效利用和清洁生产监测'!D19)</f>
        <v/>
      </c>
      <c r="D13" s="42" t="str">
        <f>IF('1. 资源高效利用和清洁生产监测'!E19="请选择","",'1. 资源高效利用和清洁生产监测'!E19)</f>
        <v/>
      </c>
    </row>
    <row r="14" ht="15.9" customHeight="1" spans="2:4">
      <c r="B14" s="40" t="str">
        <f>IF('1. 资源高效利用和清洁生产监测'!A20="","",'1. 资源高效利用和清洁生产监测'!A20)</f>
        <v/>
      </c>
      <c r="C14" s="41" t="str">
        <f>IF('1. 资源高效利用和清洁生产监测'!D20="","",'1. 资源高效利用和清洁生产监测'!D20)</f>
        <v/>
      </c>
      <c r="D14" s="42" t="str">
        <f>IF('1. 资源高效利用和清洁生产监测'!E20="请选择","",'1. 资源高效利用和清洁生产监测'!E20)</f>
        <v/>
      </c>
    </row>
    <row r="15" ht="15.9" customHeight="1" spans="2:4">
      <c r="B15" s="40" t="str">
        <f>IF('1. 资源高效利用和清洁生产监测'!A21="","",'1. 资源高效利用和清洁生产监测'!A21)</f>
        <v/>
      </c>
      <c r="C15" s="41" t="str">
        <f>IF('1. 资源高效利用和清洁生产监测'!D21="","",'1. 资源高效利用和清洁生产监测'!D21)</f>
        <v/>
      </c>
      <c r="D15" s="42" t="str">
        <f>IF('1. 资源高效利用和清洁生产监测'!E21="请选择","",'1. 资源高效利用和清洁生产监测'!E21)</f>
        <v/>
      </c>
    </row>
    <row r="16" ht="15.9" customHeight="1" spans="2:4">
      <c r="B16" s="40" t="str">
        <f>IF('1. 资源高效利用和清洁生产监测'!A22="","",'1. 资源高效利用和清洁生产监测'!A22)</f>
        <v/>
      </c>
      <c r="C16" s="41" t="str">
        <f>IF('1. 资源高效利用和清洁生产监测'!D22="","",'1. 资源高效利用和清洁生产监测'!D22)</f>
        <v/>
      </c>
      <c r="D16" s="42" t="str">
        <f>IF('1. 资源高效利用和清洁生产监测'!E22="请选择","",'1. 资源高效利用和清洁生产监测'!E22)</f>
        <v/>
      </c>
    </row>
    <row r="17" ht="15.9" customHeight="1" spans="2:4">
      <c r="B17" s="40" t="str">
        <f>IF('1. 资源高效利用和清洁生产监测'!A23="","",'1. 资源高效利用和清洁生产监测'!A23)</f>
        <v/>
      </c>
      <c r="C17" s="41" t="str">
        <f>IF('1. 资源高效利用和清洁生产监测'!D23="","",'1. 资源高效利用和清洁生产监测'!D23)</f>
        <v/>
      </c>
      <c r="D17" s="42" t="str">
        <f>IF('1. 资源高效利用和清洁生产监测'!E23="请选择","",'1. 资源高效利用和清洁生产监测'!E23)</f>
        <v/>
      </c>
    </row>
    <row r="18" ht="15.9" customHeight="1" spans="2:4">
      <c r="B18" s="40" t="str">
        <f>IF('1. 资源高效利用和清洁生产监测'!A24="","",'1. 资源高效利用和清洁生产监测'!A24)</f>
        <v/>
      </c>
      <c r="C18" s="41" t="str">
        <f>IF('1. 资源高效利用和清洁生产监测'!D24="","",'1. 资源高效利用和清洁生产监测'!D24)</f>
        <v/>
      </c>
      <c r="D18" s="42" t="str">
        <f>IF('1. 资源高效利用和清洁生产监测'!E24="请选择","",'1. 资源高效利用和清洁生产监测'!E24)</f>
        <v/>
      </c>
    </row>
    <row r="19" ht="15.9" customHeight="1" spans="2:4">
      <c r="B19" s="40" t="str">
        <f>IF('1. 资源高效利用和清洁生产监测'!A25="","",'1. 资源高效利用和清洁生产监测'!A25)</f>
        <v/>
      </c>
      <c r="C19" s="41" t="str">
        <f>IF('1. 资源高效利用和清洁生产监测'!D25="","",'1. 资源高效利用和清洁生产监测'!D25)</f>
        <v/>
      </c>
      <c r="D19" s="42" t="str">
        <f>IF('1. 资源高效利用和清洁生产监测'!E25="请选择","",'1. 资源高效利用和清洁生产监测'!E25)</f>
        <v/>
      </c>
    </row>
    <row r="20" ht="15.9" customHeight="1" spans="2:4">
      <c r="B20" s="40" t="str">
        <f>IF('1. 资源高效利用和清洁生产监测'!A26="","",'1. 资源高效利用和清洁生产监测'!A26)</f>
        <v/>
      </c>
      <c r="C20" s="41" t="str">
        <f>IF('1. 资源高效利用和清洁生产监测'!D26="","",'1. 资源高效利用和清洁生产监测'!D26)</f>
        <v/>
      </c>
      <c r="D20" s="42" t="str">
        <f>IF('1. 资源高效利用和清洁生产监测'!E26="请选择","",'1. 资源高效利用和清洁生产监测'!E26)</f>
        <v/>
      </c>
    </row>
    <row r="21" ht="15.9" customHeight="1" spans="2:4">
      <c r="B21" s="40" t="str">
        <f>IF('1. 资源高效利用和清洁生产监测'!A27="","",'1. 资源高效利用和清洁生产监测'!A27)</f>
        <v/>
      </c>
      <c r="C21" s="41" t="str">
        <f>IF('1. 资源高效利用和清洁生产监测'!D27="","",'1. 资源高效利用和清洁生产监测'!D27)</f>
        <v/>
      </c>
      <c r="D21" s="42" t="str">
        <f>IF('1. 资源高效利用和清洁生产监测'!E27="请选择","",'1. 资源高效利用和清洁生产监测'!E27)</f>
        <v/>
      </c>
    </row>
    <row r="22" ht="15.9" customHeight="1" spans="2:4">
      <c r="B22" s="40" t="str">
        <f>IF('1. 资源高效利用和清洁生产监测'!A28="","",'1. 资源高效利用和清洁生产监测'!A28)</f>
        <v/>
      </c>
      <c r="C22" s="41" t="str">
        <f>IF('1. 资源高效利用和清洁生产监测'!D28="","",'1. 资源高效利用和清洁生产监测'!D28)</f>
        <v/>
      </c>
      <c r="D22" s="42" t="str">
        <f>IF('1. 资源高效利用和清洁生产监测'!E28="请选择","",'1. 资源高效利用和清洁生产监测'!E28)</f>
        <v/>
      </c>
    </row>
    <row r="23" ht="15.9" customHeight="1" spans="2:4">
      <c r="B23" s="40" t="str">
        <f>IF('1. 资源高效利用和清洁生产监测'!A29="","",'1. 资源高效利用和清洁生产监测'!A29)</f>
        <v/>
      </c>
      <c r="C23" s="41" t="str">
        <f>IF('1. 资源高效利用和清洁生产监测'!D29="","",'1. 资源高效利用和清洁生产监测'!D29)</f>
        <v/>
      </c>
      <c r="D23" s="42" t="str">
        <f>IF('1. 资源高效利用和清洁生产监测'!E29="请选择","",'1. 资源高效利用和清洁生产监测'!E29)</f>
        <v/>
      </c>
    </row>
    <row r="24" ht="15.9" customHeight="1" spans="2:4">
      <c r="B24" s="40" t="str">
        <f>IF('1. 资源高效利用和清洁生产监测'!A30="","",'1. 资源高效利用和清洁生产监测'!A30)</f>
        <v/>
      </c>
      <c r="C24" s="41" t="str">
        <f>IF('1. 资源高效利用和清洁生产监测'!D30="","",'1. 资源高效利用和清洁生产监测'!D30)</f>
        <v/>
      </c>
      <c r="D24" s="42" t="str">
        <f>IF('1. 资源高效利用和清洁生产监测'!E30="请选择","",'1. 资源高效利用和清洁生产监测'!E30)</f>
        <v/>
      </c>
    </row>
    <row r="25" ht="15.9" customHeight="1" spans="2:4">
      <c r="B25" s="40" t="str">
        <f>IF('1. 资源高效利用和清洁生产监测'!A31="","",'1. 资源高效利用和清洁生产监测'!A31)</f>
        <v/>
      </c>
      <c r="C25" s="41" t="str">
        <f>IF('1. 资源高效利用和清洁生产监测'!D31="","",'1. 资源高效利用和清洁生产监测'!D31)</f>
        <v/>
      </c>
      <c r="D25" s="42" t="str">
        <f>IF('1. 资源高效利用和清洁生产监测'!E31="请选择","",'1. 资源高效利用和清洁生产监测'!E31)</f>
        <v/>
      </c>
    </row>
    <row r="26" ht="15.9" customHeight="1" spans="2:4">
      <c r="B26" s="40" t="str">
        <f>IF('1. 资源高效利用和清洁生产监测'!A32="","",'1. 资源高效利用和清洁生产监测'!A32)</f>
        <v/>
      </c>
      <c r="C26" s="41" t="str">
        <f>IF('1. 资源高效利用和清洁生产监测'!D32="","",'1. 资源高效利用和清洁生产监测'!D32)</f>
        <v/>
      </c>
      <c r="D26" s="42" t="str">
        <f>IF('1. 资源高效利用和清洁生产监测'!E32="请选择","",'1. 资源高效利用和清洁生产监测'!E32)</f>
        <v/>
      </c>
    </row>
    <row r="27" ht="15.9" customHeight="1" spans="2:4">
      <c r="B27" s="40" t="str">
        <f>IF('1. 资源高效利用和清洁生产监测'!A33="","",'1. 资源高效利用和清洁生产监测'!A33)</f>
        <v/>
      </c>
      <c r="C27" s="41" t="str">
        <f>IF('1. 资源高效利用和清洁生产监测'!D33="","",'1. 资源高效利用和清洁生产监测'!D33)</f>
        <v/>
      </c>
      <c r="D27" s="42" t="str">
        <f>IF('1. 资源高效利用和清洁生产监测'!E33="请选择","",'1. 资源高效利用和清洁生产监测'!E33)</f>
        <v/>
      </c>
    </row>
    <row r="28" ht="15.9" customHeight="1" spans="2:4">
      <c r="B28" s="40" t="str">
        <f>IF('1. 资源高效利用和清洁生产监测'!A34="","",'1. 资源高效利用和清洁生产监测'!A34)</f>
        <v/>
      </c>
      <c r="C28" s="41" t="str">
        <f>IF('1. 资源高效利用和清洁生产监测'!D34="","",'1. 资源高效利用和清洁生产监测'!D34)</f>
        <v/>
      </c>
      <c r="D28" s="42" t="str">
        <f>IF('1. 资源高效利用和清洁生产监测'!E34="请选择","",'1. 资源高效利用和清洁生产监测'!E34)</f>
        <v/>
      </c>
    </row>
    <row r="29" ht="15.9" customHeight="1" spans="2:4">
      <c r="B29" s="40" t="str">
        <f>IF('1. 资源高效利用和清洁生产监测'!A35="","",'1. 资源高效利用和清洁生产监测'!A35)</f>
        <v/>
      </c>
      <c r="C29" s="41" t="str">
        <f>IF('1. 资源高效利用和清洁生产监测'!D35="","",'1. 资源高效利用和清洁生产监测'!D35)</f>
        <v/>
      </c>
      <c r="D29" s="42" t="str">
        <f>IF('1. 资源高效利用和清洁生产监测'!E35="请选择","",'1. 资源高效利用和清洁生产监测'!E35)</f>
        <v/>
      </c>
    </row>
    <row r="30" ht="15.9" customHeight="1" spans="2:4">
      <c r="B30" s="40" t="str">
        <f>IF('1. 资源高效利用和清洁生产监测'!A36="","",'1. 资源高效利用和清洁生产监测'!A36)</f>
        <v/>
      </c>
      <c r="C30" s="41" t="str">
        <f>IF('1. 资源高效利用和清洁生产监测'!D36="","",'1. 资源高效利用和清洁生产监测'!D36)</f>
        <v/>
      </c>
      <c r="D30" s="42" t="str">
        <f>IF('1. 资源高效利用和清洁生产监测'!E36="请选择","",'1. 资源高效利用和清洁生产监测'!E36)</f>
        <v/>
      </c>
    </row>
    <row r="31" ht="15.9" customHeight="1" spans="2:4">
      <c r="B31" s="40" t="str">
        <f>IF('1. 资源高效利用和清洁生产监测'!A37="","",'1. 资源高效利用和清洁生产监测'!A37)</f>
        <v/>
      </c>
      <c r="C31" s="41" t="str">
        <f>IF('1. 资源高效利用和清洁生产监测'!D37="","",'1. 资源高效利用和清洁生产监测'!D37)</f>
        <v/>
      </c>
      <c r="D31" s="42" t="str">
        <f>IF('1. 资源高效利用和清洁生产监测'!E37="请选择","",'1. 资源高效利用和清洁生产监测'!E37)</f>
        <v/>
      </c>
    </row>
    <row r="32" ht="15.9" customHeight="1" spans="2:4">
      <c r="B32" s="40" t="str">
        <f>IF('1. 资源高效利用和清洁生产监测'!A38="","",'1. 资源高效利用和清洁生产监测'!A38)</f>
        <v/>
      </c>
      <c r="C32" s="41" t="str">
        <f>IF('1. 资源高效利用和清洁生产监测'!D38="","",'1. 资源高效利用和清洁生产监测'!D38)</f>
        <v/>
      </c>
      <c r="D32" s="42" t="str">
        <f>IF('1. 资源高效利用和清洁生产监测'!E38="请选择","",'1. 资源高效利用和清洁生产监测'!E38)</f>
        <v/>
      </c>
    </row>
    <row r="33" ht="15.9" customHeight="1" spans="2:4">
      <c r="B33" s="40" t="str">
        <f>IF('1. 资源高效利用和清洁生产监测'!A39="","",'1. 资源高效利用和清洁生产监测'!A39)</f>
        <v/>
      </c>
      <c r="C33" s="41" t="str">
        <f>IF('1. 资源高效利用和清洁生产监测'!D39="","",'1. 资源高效利用和清洁生产监测'!D39)</f>
        <v/>
      </c>
      <c r="D33" s="42" t="str">
        <f>IF('1. 资源高效利用和清洁生产监测'!E39="请选择","",'1. 资源高效利用和清洁生产监测'!E39)</f>
        <v/>
      </c>
    </row>
    <row r="34" ht="15.9" customHeight="1" spans="2:4">
      <c r="B34" s="40" t="str">
        <f>IF('1. 资源高效利用和清洁生产监测'!A40="","",'1. 资源高效利用和清洁生产监测'!A40)</f>
        <v/>
      </c>
      <c r="C34" s="41" t="str">
        <f>IF('1. 资源高效利用和清洁生产监测'!D40="","",'1. 资源高效利用和清洁生产监测'!D40)</f>
        <v/>
      </c>
      <c r="D34" s="42" t="str">
        <f>IF('1. 资源高效利用和清洁生产监测'!E40="请选择","",'1. 资源高效利用和清洁生产监测'!E40)</f>
        <v/>
      </c>
    </row>
    <row r="35" ht="15.9" customHeight="1" spans="2:4">
      <c r="B35" s="40" t="str">
        <f>IF('1. 资源高效利用和清洁生产监测'!A41="","",'1. 资源高效利用和清洁生产监测'!A41)</f>
        <v/>
      </c>
      <c r="C35" s="41" t="str">
        <f>IF('1. 资源高效利用和清洁生产监测'!D41="","",'1. 资源高效利用和清洁生产监测'!D41)</f>
        <v/>
      </c>
      <c r="D35" s="42" t="str">
        <f>IF('1. 资源高效利用和清洁生产监测'!E41="请选择","",'1. 资源高效利用和清洁生产监测'!E41)</f>
        <v/>
      </c>
    </row>
    <row r="36" ht="15.9" customHeight="1" spans="2:4">
      <c r="B36" s="40" t="str">
        <f>IF('1. 资源高效利用和清洁生产监测'!A42="","",'1. 资源高效利用和清洁生产监测'!A42)</f>
        <v/>
      </c>
      <c r="C36" s="41" t="str">
        <f>IF('1. 资源高效利用和清洁生产监测'!D42="","",'1. 资源高效利用和清洁生产监测'!D42)</f>
        <v/>
      </c>
      <c r="D36" s="42" t="str">
        <f>IF('1. 资源高效利用和清洁生产监测'!E42="请选择","",'1. 资源高效利用和清洁生产监测'!E42)</f>
        <v/>
      </c>
    </row>
    <row r="37" ht="15.9" customHeight="1" spans="2:4">
      <c r="B37" s="40" t="str">
        <f>IF('1. 资源高效利用和清洁生产监测'!A43="","",'1. 资源高效利用和清洁生产监测'!A43)</f>
        <v/>
      </c>
      <c r="C37" s="41" t="str">
        <f>IF('1. 资源高效利用和清洁生产监测'!D43="","",'1. 资源高效利用和清洁生产监测'!D43)</f>
        <v/>
      </c>
      <c r="D37" s="42" t="str">
        <f>IF('1. 资源高效利用和清洁生产监测'!E43="请选择","",'1. 资源高效利用和清洁生产监测'!E43)</f>
        <v/>
      </c>
    </row>
    <row r="38" ht="15.9" customHeight="1" spans="2:4">
      <c r="B38" s="40" t="str">
        <f>IF('1. 资源高效利用和清洁生产监测'!A44="","",'1. 资源高效利用和清洁生产监测'!A44)</f>
        <v/>
      </c>
      <c r="C38" s="41" t="str">
        <f>IF('1. 资源高效利用和清洁生产监测'!D44="","",'1. 资源高效利用和清洁生产监测'!D44)</f>
        <v/>
      </c>
      <c r="D38" s="42" t="str">
        <f>IF('1. 资源高效利用和清洁生产监测'!E44="请选择","",'1. 资源高效利用和清洁生产监测'!E44)</f>
        <v/>
      </c>
    </row>
    <row r="39" ht="15.9" customHeight="1" spans="2:4">
      <c r="B39" s="40" t="str">
        <f>IF('1. 资源高效利用和清洁生产监测'!A45="","",'1. 资源高效利用和清洁生产监测'!A45)</f>
        <v/>
      </c>
      <c r="C39" s="41" t="str">
        <f>IF('1. 资源高效利用和清洁生产监测'!D45="","",'1. 资源高效利用和清洁生产监测'!D45)</f>
        <v/>
      </c>
      <c r="D39" s="42" t="str">
        <f>IF('1. 资源高效利用和清洁生产监测'!E45="请选择","",'1. 资源高效利用和清洁生产监测'!E45)</f>
        <v/>
      </c>
    </row>
    <row r="40" ht="15.9" customHeight="1" spans="2:4">
      <c r="B40" s="40" t="str">
        <f>IF('1. 资源高效利用和清洁生产监测'!A46="","",'1. 资源高效利用和清洁生产监测'!A46)</f>
        <v/>
      </c>
      <c r="C40" s="41" t="str">
        <f>IF('1. 资源高效利用和清洁生产监测'!D46="","",'1. 资源高效利用和清洁生产监测'!D46)</f>
        <v/>
      </c>
      <c r="D40" s="42" t="str">
        <f>IF('1. 资源高效利用和清洁生产监测'!E46="请选择","",'1. 资源高效利用和清洁生产监测'!E46)</f>
        <v/>
      </c>
    </row>
    <row r="41" ht="15.9" customHeight="1" spans="2:4">
      <c r="B41" s="40" t="str">
        <f>IF('1. 资源高效利用和清洁生产监测'!A47="","",'1. 资源高效利用和清洁生产监测'!A47)</f>
        <v/>
      </c>
      <c r="C41" s="41" t="str">
        <f>IF('1. 资源高效利用和清洁生产监测'!D47="","",'1. 资源高效利用和清洁生产监测'!D47)</f>
        <v/>
      </c>
      <c r="D41" s="42" t="str">
        <f>IF('1. 资源高效利用和清洁生产监测'!E47="请选择","",'1. 资源高效利用和清洁生产监测'!E47)</f>
        <v/>
      </c>
    </row>
    <row r="42" ht="15.9" customHeight="1" spans="2:4">
      <c r="B42" s="40" t="str">
        <f>IF('1. 资源高效利用和清洁生产监测'!A48="","",'1. 资源高效利用和清洁生产监测'!A48)</f>
        <v/>
      </c>
      <c r="C42" s="41" t="str">
        <f>IF('1. 资源高效利用和清洁生产监测'!D48="","",'1. 资源高效利用和清洁生产监测'!D48)</f>
        <v/>
      </c>
      <c r="D42" s="42" t="str">
        <f>IF('1. 资源高效利用和清洁生产监测'!E48="请选择","",'1. 资源高效利用和清洁生产监测'!E48)</f>
        <v/>
      </c>
    </row>
    <row r="43" ht="15.9" customHeight="1" spans="2:4">
      <c r="B43" s="40" t="str">
        <f>IF('1. 资源高效利用和清洁生产监测'!A49="","",'1. 资源高效利用和清洁生产监测'!A49)</f>
        <v/>
      </c>
      <c r="C43" s="41" t="str">
        <f>IF('1. 资源高效利用和清洁生产监测'!D49="","",'1. 资源高效利用和清洁生产监测'!D49)</f>
        <v/>
      </c>
      <c r="D43" s="42" t="str">
        <f>IF('1. 资源高效利用和清洁生产监测'!E49="请选择","",'1. 资源高效利用和清洁生产监测'!E49)</f>
        <v/>
      </c>
    </row>
    <row r="44" ht="15.9" customHeight="1" spans="2:4">
      <c r="B44" s="40" t="str">
        <f>IF('1. 资源高效利用和清洁生产监测'!A50="","",'1. 资源高效利用和清洁生产监测'!A50)</f>
        <v/>
      </c>
      <c r="C44" s="41" t="str">
        <f>IF('1. 资源高效利用和清洁生产监测'!D50="","",'1. 资源高效利用和清洁生产监测'!D50)</f>
        <v/>
      </c>
      <c r="D44" s="42" t="str">
        <f>IF('1. 资源高效利用和清洁生产监测'!E50="请选择","",'1. 资源高效利用和清洁生产监测'!E50)</f>
        <v/>
      </c>
    </row>
    <row r="45" ht="15.9" customHeight="1" spans="2:4">
      <c r="B45" s="40" t="str">
        <f>IF('1. 资源高效利用和清洁生产监测'!A51="","",'1. 资源高效利用和清洁生产监测'!A51)</f>
        <v/>
      </c>
      <c r="C45" s="41" t="str">
        <f>IF('1. 资源高效利用和清洁生产监测'!D51="","",'1. 资源高效利用和清洁生产监测'!D51)</f>
        <v/>
      </c>
      <c r="D45" s="42" t="str">
        <f>IF('1. 资源高效利用和清洁生产监测'!E51="请选择","",'1. 资源高效利用和清洁生产监测'!E51)</f>
        <v/>
      </c>
    </row>
    <row r="46" ht="15.9" customHeight="1" spans="2:4">
      <c r="B46" s="40" t="str">
        <f>IF('1. 资源高效利用和清洁生产监测'!A52="","",'1. 资源高效利用和清洁生产监测'!A52)</f>
        <v/>
      </c>
      <c r="C46" s="41" t="str">
        <f>IF('1. 资源高效利用和清洁生产监测'!D52="","",'1. 资源高效利用和清洁生产监测'!D52)</f>
        <v/>
      </c>
      <c r="D46" s="42" t="str">
        <f>IF('1. 资源高效利用和清洁生产监测'!E52="请选择","",'1. 资源高效利用和清洁生产监测'!E52)</f>
        <v/>
      </c>
    </row>
    <row r="47" ht="15.9" customHeight="1" spans="2:4">
      <c r="B47" s="40" t="str">
        <f>IF('1. 资源高效利用和清洁生产监测'!A53="","",'1. 资源高效利用和清洁生产监测'!A53)</f>
        <v/>
      </c>
      <c r="C47" s="41" t="str">
        <f>IF('1. 资源高效利用和清洁生产监测'!D53="","",'1. 资源高效利用和清洁生产监测'!D53)</f>
        <v/>
      </c>
      <c r="D47" s="42" t="str">
        <f>IF('1. 资源高效利用和清洁生产监测'!E53="请选择","",'1. 资源高效利用和清洁生产监测'!E53)</f>
        <v/>
      </c>
    </row>
    <row r="48" ht="15.9" customHeight="1" spans="2:4">
      <c r="B48" s="40" t="str">
        <f>IF('1. 资源高效利用和清洁生产监测'!A54="","",'1. 资源高效利用和清洁生产监测'!A54)</f>
        <v/>
      </c>
      <c r="C48" s="41" t="str">
        <f>IF('1. 资源高效利用和清洁生产监测'!D54="","",'1. 资源高效利用和清洁生产监测'!D54)</f>
        <v/>
      </c>
      <c r="D48" s="42" t="str">
        <f>IF('1. 资源高效利用和清洁生产监测'!E54="请选择","",'1. 资源高效利用和清洁生产监测'!E54)</f>
        <v/>
      </c>
    </row>
    <row r="49" ht="15.9" customHeight="1" spans="2:4">
      <c r="B49" s="40" t="str">
        <f>IF('1. 资源高效利用和清洁生产监测'!A55="","",'1. 资源高效利用和清洁生产监测'!A55)</f>
        <v/>
      </c>
      <c r="C49" s="41" t="str">
        <f>IF('1. 资源高效利用和清洁生产监测'!D55="","",'1. 资源高效利用和清洁生产监测'!D55)</f>
        <v/>
      </c>
      <c r="D49" s="42" t="str">
        <f>IF('1. 资源高效利用和清洁生产监测'!E55="请选择","",'1. 资源高效利用和清洁生产监测'!E55)</f>
        <v/>
      </c>
    </row>
    <row r="50" ht="15.9" customHeight="1" spans="2:4">
      <c r="B50" s="40" t="str">
        <f>IF('1. 资源高效利用和清洁生产监测'!A56="","",'1. 资源高效利用和清洁生产监测'!A56)</f>
        <v/>
      </c>
      <c r="C50" s="41" t="str">
        <f>IF('1. 资源高效利用和清洁生产监测'!D56="","",'1. 资源高效利用和清洁生产监测'!D56)</f>
        <v/>
      </c>
      <c r="D50" s="42" t="str">
        <f>IF('1. 资源高效利用和清洁生产监测'!E56="请选择","",'1. 资源高效利用和清洁生产监测'!E56)</f>
        <v/>
      </c>
    </row>
    <row r="51" ht="15.9" customHeight="1" spans="2:4">
      <c r="B51" s="40" t="str">
        <f>IF('1. 资源高效利用和清洁生产监测'!A57="","",'1. 资源高效利用和清洁生产监测'!A57)</f>
        <v/>
      </c>
      <c r="C51" s="41" t="str">
        <f>IF('1. 资源高效利用和清洁生产监测'!D57="","",'1. 资源高效利用和清洁生产监测'!D57)</f>
        <v/>
      </c>
      <c r="D51" s="42" t="str">
        <f>IF('1. 资源高效利用和清洁生产监测'!E57="请选择","",'1. 资源高效利用和清洁生产监测'!E57)</f>
        <v/>
      </c>
    </row>
    <row r="52" ht="15.9" customHeight="1" spans="2:4">
      <c r="B52" s="40" t="str">
        <f>IF('1. 资源高效利用和清洁生产监测'!A58="","",'1. 资源高效利用和清洁生产监测'!A58)</f>
        <v/>
      </c>
      <c r="C52" s="41" t="str">
        <f>IF('1. 资源高效利用和清洁生产监测'!D58="","",'1. 资源高效利用和清洁生产监测'!D58)</f>
        <v/>
      </c>
      <c r="D52" s="42" t="str">
        <f>IF('1. 资源高效利用和清洁生产监测'!E58="请选择","",'1. 资源高效利用和清洁生产监测'!E58)</f>
        <v/>
      </c>
    </row>
    <row r="53" ht="15.9" customHeight="1" spans="2:4">
      <c r="B53" s="40" t="str">
        <f>IF('1. 资源高效利用和清洁生产监测'!A59="","",'1. 资源高效利用和清洁生产监测'!A59)</f>
        <v/>
      </c>
      <c r="C53" s="41" t="str">
        <f>IF('1. 资源高效利用和清洁生产监测'!D59="","",'1. 资源高效利用和清洁生产监测'!D59)</f>
        <v/>
      </c>
      <c r="D53" s="42" t="str">
        <f>IF('1. 资源高效利用和清洁生产监测'!E59="请选择","",'1. 资源高效利用和清洁生产监测'!E59)</f>
        <v/>
      </c>
    </row>
    <row r="54" ht="15.9" customHeight="1" spans="2:4">
      <c r="B54" s="40" t="str">
        <f>IF('1. 资源高效利用和清洁生产监测'!A60="","",'1. 资源高效利用和清洁生产监测'!A60)</f>
        <v/>
      </c>
      <c r="C54" s="41" t="str">
        <f>IF('1. 资源高效利用和清洁生产监测'!D60="","",'1. 资源高效利用和清洁生产监测'!D60)</f>
        <v/>
      </c>
      <c r="D54" s="42" t="str">
        <f>IF('1. 资源高效利用和清洁生产监测'!E60="请选择","",'1. 资源高效利用和清洁生产监测'!E60)</f>
        <v/>
      </c>
    </row>
    <row r="55" ht="15.9" customHeight="1" spans="2:4">
      <c r="B55" s="40" t="str">
        <f>IF('1. 资源高效利用和清洁生产监测'!A61="","",'1. 资源高效利用和清洁生产监测'!A61)</f>
        <v/>
      </c>
      <c r="C55" s="41" t="str">
        <f>IF('1. 资源高效利用和清洁生产监测'!D61="","",'1. 资源高效利用和清洁生产监测'!D61)</f>
        <v/>
      </c>
      <c r="D55" s="42" t="str">
        <f>IF('1. 资源高效利用和清洁生产监测'!E61="请选择","",'1. 资源高效利用和清洁生产监测'!E61)</f>
        <v/>
      </c>
    </row>
    <row r="56" ht="15.9" customHeight="1" spans="2:4">
      <c r="B56" s="40" t="str">
        <f>IF('1. 资源高效利用和清洁生产监测'!A62="","",'1. 资源高效利用和清洁生产监测'!A62)</f>
        <v/>
      </c>
      <c r="C56" s="41" t="str">
        <f>IF('1. 资源高效利用和清洁生产监测'!D62="","",'1. 资源高效利用和清洁生产监测'!D62)</f>
        <v/>
      </c>
      <c r="D56" s="42" t="str">
        <f>IF('1. 资源高效利用和清洁生产监测'!E62="请选择","",'1. 资源高效利用和清洁生产监测'!E62)</f>
        <v/>
      </c>
    </row>
    <row r="57" ht="15.9" customHeight="1" spans="2:4">
      <c r="B57" s="40" t="str">
        <f>IF('1. 资源高效利用和清洁生产监测'!A63="","",'1. 资源高效利用和清洁生产监测'!A63)</f>
        <v/>
      </c>
      <c r="C57" s="41" t="str">
        <f>IF('1. 资源高效利用和清洁生产监测'!D63="","",'1. 资源高效利用和清洁生产监测'!D63)</f>
        <v/>
      </c>
      <c r="D57" s="42" t="str">
        <f>IF('1. 资源高效利用和清洁生产监测'!E63="请选择","",'1. 资源高效利用和清洁生产监测'!E63)</f>
        <v/>
      </c>
    </row>
    <row r="58" ht="15.9" customHeight="1" spans="2:4">
      <c r="B58" s="40" t="str">
        <f>IF('1. 资源高效利用和清洁生产监测'!A64="","",'1. 资源高效利用和清洁生产监测'!A64)</f>
        <v/>
      </c>
      <c r="C58" s="41" t="str">
        <f>IF('1. 资源高效利用和清洁生产监测'!D64="","",'1. 资源高效利用和清洁生产监测'!D64)</f>
        <v/>
      </c>
      <c r="D58" s="42" t="str">
        <f>IF('1. 资源高效利用和清洁生产监测'!E64="请选择","",'1. 资源高效利用和清洁生产监测'!E64)</f>
        <v/>
      </c>
    </row>
    <row r="59" ht="15.9" customHeight="1" spans="2:4">
      <c r="B59" s="40" t="str">
        <f>IF('1. 资源高效利用和清洁生产监测'!A65="","",'1. 资源高效利用和清洁生产监测'!A65)</f>
        <v/>
      </c>
      <c r="C59" s="41" t="str">
        <f>IF('1. 资源高效利用和清洁生产监测'!D65="","",'1. 资源高效利用和清洁生产监测'!D65)</f>
        <v/>
      </c>
      <c r="D59" s="42" t="str">
        <f>IF('1. 资源高效利用和清洁生产监测'!E65="请选择","",'1. 资源高效利用和清洁生产监测'!E65)</f>
        <v/>
      </c>
    </row>
    <row r="60" ht="15.9" customHeight="1" spans="2:4">
      <c r="B60" s="40" t="str">
        <f>IF('1. 资源高效利用和清洁生产监测'!A66="","",'1. 资源高效利用和清洁生产监测'!A66)</f>
        <v/>
      </c>
      <c r="C60" s="41" t="str">
        <f>IF('1. 资源高效利用和清洁生产监测'!D66="","",'1. 资源高效利用和清洁生产监测'!D66)</f>
        <v/>
      </c>
      <c r="D60" s="42" t="str">
        <f>IF('1. 资源高效利用和清洁生产监测'!E66="请选择","",'1. 资源高效利用和清洁生产监测'!E66)</f>
        <v/>
      </c>
    </row>
    <row r="61" ht="15.9" customHeight="1" spans="2:4">
      <c r="B61" s="40" t="str">
        <f>IF('1. 资源高效利用和清洁生产监测'!A67="","",'1. 资源高效利用和清洁生产监测'!A67)</f>
        <v/>
      </c>
      <c r="C61" s="41" t="str">
        <f>IF('1. 资源高效利用和清洁生产监测'!D67="","",'1. 资源高效利用和清洁生产监测'!D67)</f>
        <v/>
      </c>
      <c r="D61" s="42" t="str">
        <f>IF('1. 资源高效利用和清洁生产监测'!E67="请选择","",'1. 资源高效利用和清洁生产监测'!E67)</f>
        <v/>
      </c>
    </row>
    <row r="62" ht="15.9" customHeight="1" spans="2:4">
      <c r="B62" s="40" t="str">
        <f>IF('1. 资源高效利用和清洁生产监测'!A68="","",'1. 资源高效利用和清洁生产监测'!A68)</f>
        <v/>
      </c>
      <c r="C62" s="41" t="str">
        <f>IF('1. 资源高效利用和清洁生产监测'!D68="","",'1. 资源高效利用和清洁生产监测'!D68)</f>
        <v/>
      </c>
      <c r="D62" s="42" t="str">
        <f>IF('1. 资源高效利用和清洁生产监测'!E68="请选择","",'1. 资源高效利用和清洁生产监测'!E68)</f>
        <v/>
      </c>
    </row>
    <row r="63" ht="15.9" customHeight="1" spans="2:4">
      <c r="B63" s="40" t="str">
        <f>IF('1. 资源高效利用和清洁生产监测'!A69="","",'1. 资源高效利用和清洁生产监测'!A69)</f>
        <v/>
      </c>
      <c r="C63" s="41" t="str">
        <f>IF('1. 资源高效利用和清洁生产监测'!D69="","",'1. 资源高效利用和清洁生产监测'!D69)</f>
        <v/>
      </c>
      <c r="D63" s="42" t="str">
        <f>IF('1. 资源高效利用和清洁生产监测'!E69="请选择","",'1. 资源高效利用和清洁生产监测'!E69)</f>
        <v/>
      </c>
    </row>
    <row r="64" ht="15.9" customHeight="1" spans="2:4">
      <c r="B64" s="40" t="str">
        <f>IF('1. 资源高效利用和清洁生产监测'!A70="","",'1. 资源高效利用和清洁生产监测'!A70)</f>
        <v/>
      </c>
      <c r="C64" s="41" t="str">
        <f>IF('1. 资源高效利用和清洁生产监测'!D70="","",'1. 资源高效利用和清洁生产监测'!D70)</f>
        <v/>
      </c>
      <c r="D64" s="42" t="str">
        <f>IF('1. 资源高效利用和清洁生产监测'!E70="请选择","",'1. 资源高效利用和清洁生产监测'!E70)</f>
        <v/>
      </c>
    </row>
    <row r="65" ht="15.9" customHeight="1" spans="2:4">
      <c r="B65" s="40" t="str">
        <f>IF('1. 资源高效利用和清洁生产监测'!A71="","",'1. 资源高效利用和清洁生产监测'!A71)</f>
        <v/>
      </c>
      <c r="C65" s="41" t="str">
        <f>IF('1. 资源高效利用和清洁生产监测'!D71="","",'1. 资源高效利用和清洁生产监测'!D71)</f>
        <v/>
      </c>
      <c r="D65" s="42" t="str">
        <f>IF('1. 资源高效利用和清洁生产监测'!E71="请选择","",'1. 资源高效利用和清洁生产监测'!E71)</f>
        <v/>
      </c>
    </row>
    <row r="66" ht="15.9" customHeight="1" spans="2:4">
      <c r="B66" s="40" t="str">
        <f>IF('1. 资源高效利用和清洁生产监测'!A72="","",'1. 资源高效利用和清洁生产监测'!A72)</f>
        <v/>
      </c>
      <c r="C66" s="41" t="str">
        <f>IF('1. 资源高效利用和清洁生产监测'!D72="","",'1. 资源高效利用和清洁生产监测'!D72)</f>
        <v/>
      </c>
      <c r="D66" s="42" t="str">
        <f>IF('1. 资源高效利用和清洁生产监测'!E72="请选择","",'1. 资源高效利用和清洁生产监测'!E72)</f>
        <v/>
      </c>
    </row>
    <row r="67" ht="15.9" customHeight="1" spans="2:4">
      <c r="B67" s="40" t="str">
        <f>IF('1. 资源高效利用和清洁生产监测'!A73="","",'1. 资源高效利用和清洁生产监测'!A73)</f>
        <v/>
      </c>
      <c r="C67" s="41" t="str">
        <f>IF('1. 资源高效利用和清洁生产监测'!D73="","",'1. 资源高效利用和清洁生产监测'!D73)</f>
        <v/>
      </c>
      <c r="D67" s="42" t="str">
        <f>IF('1. 资源高效利用和清洁生产监测'!E73="请选择","",'1. 资源高效利用和清洁生产监测'!E73)</f>
        <v/>
      </c>
    </row>
    <row r="68" ht="15.9" customHeight="1" spans="2:4">
      <c r="B68" s="40" t="str">
        <f>IF('1. 资源高效利用和清洁生产监测'!A74="","",'1. 资源高效利用和清洁生产监测'!A74)</f>
        <v/>
      </c>
      <c r="C68" s="41" t="str">
        <f>IF('1. 资源高效利用和清洁生产监测'!D74="","",'1. 资源高效利用和清洁生产监测'!D74)</f>
        <v/>
      </c>
      <c r="D68" s="42" t="str">
        <f>IF('1. 资源高效利用和清洁生产监测'!E74="请选择","",'1. 资源高效利用和清洁生产监测'!E74)</f>
        <v/>
      </c>
    </row>
    <row r="69" ht="15.9" customHeight="1" spans="2:4">
      <c r="B69" s="40" t="str">
        <f>IF('1. 资源高效利用和清洁生产监测'!A75="","",'1. 资源高效利用和清洁生产监测'!A75)</f>
        <v/>
      </c>
      <c r="C69" s="41" t="str">
        <f>IF('1. 资源高效利用和清洁生产监测'!D75="","",'1. 资源高效利用和清洁生产监测'!D75)</f>
        <v/>
      </c>
      <c r="D69" s="42" t="str">
        <f>IF('1. 资源高效利用和清洁生产监测'!E75="请选择","",'1. 资源高效利用和清洁生产监测'!E75)</f>
        <v/>
      </c>
    </row>
    <row r="70" ht="15.9" customHeight="1" spans="2:4">
      <c r="B70" s="40" t="str">
        <f>IF('1. 资源高效利用和清洁生产监测'!A76="","",'1. 资源高效利用和清洁生产监测'!A76)</f>
        <v/>
      </c>
      <c r="C70" s="41" t="str">
        <f>IF('1. 资源高效利用和清洁生产监测'!D76="","",'1. 资源高效利用和清洁生产监测'!D76)</f>
        <v/>
      </c>
      <c r="D70" s="42" t="str">
        <f>IF('1. 资源高效利用和清洁生产监测'!E76="请选择","",'1. 资源高效利用和清洁生产监测'!E76)</f>
        <v/>
      </c>
    </row>
    <row r="71" ht="15.9" customHeight="1" spans="2:4">
      <c r="B71" s="40" t="str">
        <f>IF('1. 资源高效利用和清洁生产监测'!A77="","",'1. 资源高效利用和清洁生产监测'!A77)</f>
        <v/>
      </c>
      <c r="C71" s="41" t="str">
        <f>IF('1. 资源高效利用和清洁生产监测'!D77="","",'1. 资源高效利用和清洁生产监测'!D77)</f>
        <v/>
      </c>
      <c r="D71" s="42" t="str">
        <f>IF('1. 资源高效利用和清洁生产监测'!E77="请选择","",'1. 资源高效利用和清洁生产监测'!E77)</f>
        <v>可能会落实</v>
      </c>
    </row>
    <row r="72" ht="15.9" customHeight="1" spans="2:4">
      <c r="B72" s="40" t="str">
        <f>IF('1. 资源高效利用和清洁生产监测'!A78="","",'1. 资源高效利用和清洁生产监测'!A78)</f>
        <v/>
      </c>
      <c r="C72" s="41" t="str">
        <f>IF('1. 资源高效利用和清洁生产监测'!D78="","",'1. 资源高效利用和清洁生产监测'!D78)</f>
        <v/>
      </c>
      <c r="D72" s="42" t="str">
        <f>IF('1. 资源高效利用和清洁生产监测'!E78="请选择","",'1. 资源高效利用和清洁生产监测'!E78)</f>
        <v/>
      </c>
    </row>
    <row r="73" ht="15.9" customHeight="1" spans="2:4">
      <c r="B73" s="40" t="str">
        <f>IF('1. 资源高效利用和清洁生产监测'!A79="","",'1. 资源高效利用和清洁生产监测'!A79)</f>
        <v/>
      </c>
      <c r="C73" s="41" t="str">
        <f>IF('1. 资源高效利用和清洁生产监测'!D79="","",'1. 资源高效利用和清洁生产监测'!D79)</f>
        <v/>
      </c>
      <c r="D73" s="42" t="str">
        <f>IF('1. 资源高效利用和清洁生产监测'!E79="请选择","",'1. 资源高效利用和清洁生产监测'!E79)</f>
        <v/>
      </c>
    </row>
    <row r="74" ht="15.9" customHeight="1" spans="2:4">
      <c r="B74" s="40" t="str">
        <f>IF('1. 资源高效利用和清洁生产监测'!A80="","",'1. 资源高效利用和清洁生产监测'!A80)</f>
        <v/>
      </c>
      <c r="C74" s="41" t="str">
        <f>IF('1. 资源高效利用和清洁生产监测'!D80="","",'1. 资源高效利用和清洁生产监测'!D80)</f>
        <v/>
      </c>
      <c r="D74" s="42" t="str">
        <f>IF('1. 资源高效利用和清洁生产监测'!E80="请选择","",'1. 资源高效利用和清洁生产监测'!E80)</f>
        <v/>
      </c>
    </row>
    <row r="75" ht="15.9" customHeight="1" spans="2:4">
      <c r="B75" s="40" t="str">
        <f>IF('1. 资源高效利用和清洁生产监测'!A81="","",'1. 资源高效利用和清洁生产监测'!A81)</f>
        <v/>
      </c>
      <c r="C75" s="41" t="str">
        <f>IF('1. 资源高效利用和清洁生产监测'!D81="","",'1. 资源高效利用和清洁生产监测'!D81)</f>
        <v/>
      </c>
      <c r="D75" s="42" t="str">
        <f>IF('1. 资源高效利用和清洁生产监测'!E81="请选择","",'1. 资源高效利用和清洁生产监测'!E81)</f>
        <v/>
      </c>
    </row>
    <row r="76" ht="15.9" customHeight="1" spans="2:4">
      <c r="B76" s="40" t="str">
        <f>IF('1. 资源高效利用和清洁生产监测'!A82="","",'1. 资源高效利用和清洁生产监测'!A82)</f>
        <v/>
      </c>
      <c r="C76" s="41" t="str">
        <f>IF('1. 资源高效利用和清洁生产监测'!D82="","",'1. 资源高效利用和清洁生产监测'!D82)</f>
        <v/>
      </c>
      <c r="D76" s="42" t="str">
        <f>IF('1. 资源高效利用和清洁生产监测'!E82="请选择","",'1. 资源高效利用和清洁生产监测'!E82)</f>
        <v/>
      </c>
    </row>
    <row r="77" ht="15.9" customHeight="1" spans="2:4">
      <c r="B77" s="40" t="str">
        <f>IF('1. 资源高效利用和清洁生产监测'!A83="","",'1. 资源高效利用和清洁生产监测'!A83)</f>
        <v/>
      </c>
      <c r="C77" s="41" t="str">
        <f>IF('1. 资源高效利用和清洁生产监测'!D83="","",'1. 资源高效利用和清洁生产监测'!D83)</f>
        <v/>
      </c>
      <c r="D77" s="42" t="str">
        <f>IF('1. 资源高效利用和清洁生产监测'!E83="请选择","",'1. 资源高效利用和清洁生产监测'!E83)</f>
        <v/>
      </c>
    </row>
    <row r="78" ht="15.9" customHeight="1" spans="2:4">
      <c r="B78" s="40" t="str">
        <f>IF('1. 资源高效利用和清洁生产监测'!A84="","",'1. 资源高效利用和清洁生产监测'!A84)</f>
        <v/>
      </c>
      <c r="C78" s="41" t="str">
        <f>IF('1. 资源高效利用和清洁生产监测'!D84="","",'1. 资源高效利用和清洁生产监测'!D84)</f>
        <v/>
      </c>
      <c r="D78" s="42" t="str">
        <f>IF('1. 资源高效利用和清洁生产监测'!E84="请选择","",'1. 资源高效利用和清洁生产监测'!E84)</f>
        <v/>
      </c>
    </row>
    <row r="79" ht="15.9" customHeight="1" spans="2:4">
      <c r="B79" s="40" t="str">
        <f>IF('1. 资源高效利用和清洁生产监测'!A85="","",'1. 资源高效利用和清洁生产监测'!A85)</f>
        <v/>
      </c>
      <c r="C79" s="41" t="str">
        <f>IF('1. 资源高效利用和清洁生产监测'!D85="","",'1. 资源高效利用和清洁生产监测'!D85)</f>
        <v/>
      </c>
      <c r="D79" s="42" t="str">
        <f>IF('1. 资源高效利用和清洁生产监测'!E85="请选择","",'1. 资源高效利用和清洁生产监测'!E85)</f>
        <v/>
      </c>
    </row>
    <row r="80" ht="15.9" customHeight="1" spans="2:4">
      <c r="B80" s="40" t="str">
        <f>IF('1. 资源高效利用和清洁生产监测'!A86="","",'1. 资源高效利用和清洁生产监测'!A86)</f>
        <v/>
      </c>
      <c r="C80" s="41" t="str">
        <f>IF('1. 资源高效利用和清洁生产监测'!D86="","",'1. 资源高效利用和清洁生产监测'!D86)</f>
        <v/>
      </c>
      <c r="D80" s="42" t="str">
        <f>IF('1. 资源高效利用和清洁生产监测'!E86="请选择","",'1. 资源高效利用和清洁生产监测'!E86)</f>
        <v/>
      </c>
    </row>
    <row r="81" ht="15.9" customHeight="1" spans="2:4">
      <c r="B81" s="40" t="str">
        <f>IF('1. 资源高效利用和清洁生产监测'!A87="","",'1. 资源高效利用和清洁生产监测'!A87)</f>
        <v/>
      </c>
      <c r="C81" s="41" t="str">
        <f>IF('1. 资源高效利用和清洁生产监测'!D87="","",'1. 资源高效利用和清洁生产监测'!D87)</f>
        <v/>
      </c>
      <c r="D81" s="42" t="str">
        <f>IF('1. 资源高效利用和清洁生产监测'!E87="请选择","",'1. 资源高效利用和清洁生产监测'!E87)</f>
        <v/>
      </c>
    </row>
    <row r="82" ht="15.9" customHeight="1" spans="2:4">
      <c r="B82" s="40" t="str">
        <f>IF('1. 资源高效利用和清洁生产监测'!A88="","",'1. 资源高效利用和清洁生产监测'!A88)</f>
        <v/>
      </c>
      <c r="C82" s="41" t="str">
        <f>IF('1. 资源高效利用和清洁生产监测'!D88="","",'1. 资源高效利用和清洁生产监测'!D88)</f>
        <v/>
      </c>
      <c r="D82" s="42" t="str">
        <f>IF('1. 资源高效利用和清洁生产监测'!E88="请选择","",'1. 资源高效利用和清洁生产监测'!E88)</f>
        <v/>
      </c>
    </row>
    <row r="83" ht="15.9" customHeight="1" spans="2:4">
      <c r="B83" s="40" t="str">
        <f>IF('1. 资源高效利用和清洁生产监测'!A89="","",'1. 资源高效利用和清洁生产监测'!A89)</f>
        <v/>
      </c>
      <c r="C83" s="41" t="str">
        <f>IF('1. 资源高效利用和清洁生产监测'!D89="","",'1. 资源高效利用和清洁生产监测'!D89)</f>
        <v/>
      </c>
      <c r="D83" s="42" t="str">
        <f>IF('1. 资源高效利用和清洁生产监测'!E89="请选择","",'1. 资源高效利用和清洁生产监测'!E89)</f>
        <v/>
      </c>
    </row>
    <row r="84" ht="15.9" customHeight="1" spans="2:4">
      <c r="B84" s="40" t="str">
        <f>IF('1. 资源高效利用和清洁生产监测'!A90="","",'1. 资源高效利用和清洁生产监测'!A90)</f>
        <v/>
      </c>
      <c r="C84" s="41" t="str">
        <f>IF('1. 资源高效利用和清洁生产监测'!D90="","",'1. 资源高效利用和清洁生产监测'!D90)</f>
        <v/>
      </c>
      <c r="D84" s="42" t="str">
        <f>IF('1. 资源高效利用和清洁生产监测'!E90="请选择","",'1. 资源高效利用和清洁生产监测'!E90)</f>
        <v/>
      </c>
    </row>
    <row r="85" ht="15.9" customHeight="1" spans="2:4">
      <c r="B85" s="40" t="str">
        <f>IF('1. 资源高效利用和清洁生产监测'!A91="","",'1. 资源高效利用和清洁生产监测'!A91)</f>
        <v/>
      </c>
      <c r="C85" s="41" t="str">
        <f>IF('1. 资源高效利用和清洁生产监测'!D91="","",'1. 资源高效利用和清洁生产监测'!D91)</f>
        <v/>
      </c>
      <c r="D85" s="42" t="str">
        <f>IF('1. 资源高效利用和清洁生产监测'!E91="请选择","",'1. 资源高效利用和清洁生产监测'!E91)</f>
        <v/>
      </c>
    </row>
    <row r="86" ht="15.9" customHeight="1" spans="2:4">
      <c r="B86" s="40" t="str">
        <f>IF('1. 资源高效利用和清洁生产监测'!A92="","",'1. 资源高效利用和清洁生产监测'!A92)</f>
        <v/>
      </c>
      <c r="C86" s="41" t="str">
        <f>IF('1. 资源高效利用和清洁生产监测'!D92="","",'1. 资源高效利用和清洁生产监测'!D92)</f>
        <v/>
      </c>
      <c r="D86" s="42" t="str">
        <f>IF('1. 资源高效利用和清洁生产监测'!E92="请选择","",'1. 资源高效利用和清洁生产监测'!E92)</f>
        <v/>
      </c>
    </row>
    <row r="87" ht="15.9" customHeight="1" spans="2:4">
      <c r="B87" s="40" t="str">
        <f>IF('1. 资源高效利用和清洁生产监测'!A93="","",'1. 资源高效利用和清洁生产监测'!A93)</f>
        <v/>
      </c>
      <c r="C87" s="41" t="str">
        <f>IF('1. 资源高效利用和清洁生产监测'!D93="","",'1. 资源高效利用和清洁生产监测'!D93)</f>
        <v/>
      </c>
      <c r="D87" s="42" t="str">
        <f>IF('1. 资源高效利用和清洁生产监测'!E93="请选择","",'1. 资源高效利用和清洁生产监测'!E93)</f>
        <v/>
      </c>
    </row>
    <row r="88" ht="15.9" customHeight="1" spans="2:4">
      <c r="B88" s="40" t="str">
        <f>IF('1. 资源高效利用和清洁生产监测'!A94="","",'1. 资源高效利用和清洁生产监测'!A94)</f>
        <v/>
      </c>
      <c r="C88" s="41" t="str">
        <f>IF('1. 资源高效利用和清洁生产监测'!D94="","",'1. 资源高效利用和清洁生产监测'!D94)</f>
        <v/>
      </c>
      <c r="D88" s="42" t="str">
        <f>IF('1. 资源高效利用和清洁生产监测'!E94="请选择","",'1. 资源高效利用和清洁生产监测'!E94)</f>
        <v/>
      </c>
    </row>
    <row r="89" ht="15.9" customHeight="1" spans="2:4">
      <c r="B89" s="40" t="str">
        <f>IF('1. 资源高效利用和清洁生产监测'!A95="","",'1. 资源高效利用和清洁生产监测'!A95)</f>
        <v/>
      </c>
      <c r="C89" s="41" t="str">
        <f>IF('1. 资源高效利用和清洁生产监测'!D95="","",'1. 资源高效利用和清洁生产监测'!D95)</f>
        <v/>
      </c>
      <c r="D89" s="42" t="str">
        <f>IF('1. 资源高效利用和清洁生产监测'!E95="请选择","",'1. 资源高效利用和清洁生产监测'!E95)</f>
        <v/>
      </c>
    </row>
    <row r="90" ht="15.9" customHeight="1" spans="2:4">
      <c r="B90" s="40" t="str">
        <f>IF('1. 资源高效利用和清洁生产监测'!A96="","",'1. 资源高效利用和清洁生产监测'!A96)</f>
        <v/>
      </c>
      <c r="C90" s="41" t="str">
        <f>IF('1. 资源高效利用和清洁生产监测'!D96="","",'1. 资源高效利用和清洁生产监测'!D96)</f>
        <v/>
      </c>
      <c r="D90" s="42" t="str">
        <f>IF('1. 资源高效利用和清洁生产监测'!E96="请选择","",'1. 资源高效利用和清洁生产监测'!E96)</f>
        <v/>
      </c>
    </row>
    <row r="91" ht="15.9" customHeight="1" spans="2:4">
      <c r="B91" s="40" t="str">
        <f>IF('1. 资源高效利用和清洁生产监测'!A97="","",'1. 资源高效利用和清洁生产监测'!A97)</f>
        <v/>
      </c>
      <c r="C91" s="41" t="str">
        <f>IF('1. 资源高效利用和清洁生产监测'!D97="","",'1. 资源高效利用和清洁生产监测'!D97)</f>
        <v/>
      </c>
      <c r="D91" s="42" t="str">
        <f>IF('1. 资源高效利用和清洁生产监测'!E97="请选择","",'1. 资源高效利用和清洁生产监测'!E97)</f>
        <v/>
      </c>
    </row>
    <row r="92" ht="15.9" customHeight="1" spans="2:4">
      <c r="B92" s="40" t="str">
        <f>IF('1. 资源高效利用和清洁生产监测'!A98="","",'1. 资源高效利用和清洁生产监测'!A98)</f>
        <v/>
      </c>
      <c r="C92" s="41" t="str">
        <f>IF('1. 资源高效利用和清洁生产监测'!D98="","",'1. 资源高效利用和清洁生产监测'!D98)</f>
        <v/>
      </c>
      <c r="D92" s="42" t="str">
        <f>IF('1. 资源高效利用和清洁生产监测'!E98="请选择","",'1. 资源高效利用和清洁生产监测'!E98)</f>
        <v/>
      </c>
    </row>
    <row r="93" ht="15.9" customHeight="1" spans="2:4">
      <c r="B93" s="40" t="str">
        <f>IF('1. 资源高效利用和清洁生产监测'!A99="","",'1. 资源高效利用和清洁生产监测'!A99)</f>
        <v/>
      </c>
      <c r="C93" s="41" t="str">
        <f>IF('1. 资源高效利用和清洁生产监测'!D99="","",'1. 资源高效利用和清洁生产监测'!D99)</f>
        <v/>
      </c>
      <c r="D93" s="42" t="str">
        <f>IF('1. 资源高效利用和清洁生产监测'!E99="请选择","",'1. 资源高效利用和清洁生产监测'!E99)</f>
        <v/>
      </c>
    </row>
    <row r="94" ht="15.9" customHeight="1" spans="2:4">
      <c r="B94" s="40" t="str">
        <f>IF('1. 资源高效利用和清洁生产监测'!A100="","",'1. 资源高效利用和清洁生产监测'!A100)</f>
        <v/>
      </c>
      <c r="C94" s="41" t="str">
        <f>IF('1. 资源高效利用和清洁生产监测'!D100="","",'1. 资源高效利用和清洁生产监测'!D100)</f>
        <v/>
      </c>
      <c r="D94" s="42" t="str">
        <f>IF('1. 资源高效利用和清洁生产监测'!E100="请选择","",'1. 资源高效利用和清洁生产监测'!E100)</f>
        <v/>
      </c>
    </row>
    <row r="95" ht="15.9" customHeight="1" spans="2:4">
      <c r="B95" s="40" t="str">
        <f>IF('1. 资源高效利用和清洁生产监测'!A101="","",'1. 资源高效利用和清洁生产监测'!A101)</f>
        <v/>
      </c>
      <c r="C95" s="41" t="str">
        <f>IF('1. 资源高效利用和清洁生产监测'!D101="","",'1. 资源高效利用和清洁生产监测'!D101)</f>
        <v/>
      </c>
      <c r="D95" s="42" t="str">
        <f>IF('1. 资源高效利用和清洁生产监测'!E101="请选择","",'1. 资源高效利用和清洁生产监测'!E101)</f>
        <v/>
      </c>
    </row>
    <row r="96" ht="15.9" customHeight="1" spans="2:4">
      <c r="B96" s="40" t="str">
        <f>IF('1. 资源高效利用和清洁生产监测'!A102="","",'1. 资源高效利用和清洁生产监测'!A102)</f>
        <v/>
      </c>
      <c r="C96" s="41" t="str">
        <f>IF('1. 资源高效利用和清洁生产监测'!D102="","",'1. 资源高效利用和清洁生产监测'!D102)</f>
        <v/>
      </c>
      <c r="D96" s="42" t="str">
        <f>IF('1. 资源高效利用和清洁生产监测'!E102="请选择","",'1. 资源高效利用和清洁生产监测'!E102)</f>
        <v/>
      </c>
    </row>
    <row r="97" ht="15.9" customHeight="1" spans="2:4">
      <c r="B97" s="40" t="str">
        <f>IF('1. 资源高效利用和清洁生产监测'!A103="","",'1. 资源高效利用和清洁生产监测'!A103)</f>
        <v/>
      </c>
      <c r="C97" s="41" t="str">
        <f>IF('1. 资源高效利用和清洁生产监测'!D103="","",'1. 资源高效利用和清洁生产监测'!D103)</f>
        <v/>
      </c>
      <c r="D97" s="42" t="str">
        <f>IF('1. 资源高效利用和清洁生产监测'!E103="请选择","",'1. 资源高效利用和清洁生产监测'!E103)</f>
        <v/>
      </c>
    </row>
    <row r="98" ht="15.9" customHeight="1" spans="2:4">
      <c r="B98" s="40" t="str">
        <f>IF('1. 资源高效利用和清洁生产监测'!A104="","",'1. 资源高效利用和清洁生产监测'!A104)</f>
        <v/>
      </c>
      <c r="C98" s="41" t="str">
        <f>IF('1. 资源高效利用和清洁生产监测'!D104="","",'1. 资源高效利用和清洁生产监测'!D104)</f>
        <v/>
      </c>
      <c r="D98" s="42" t="str">
        <f>IF('1. 资源高效利用和清洁生产监测'!E104="请选择","",'1. 资源高效利用和清洁生产监测'!E104)</f>
        <v/>
      </c>
    </row>
    <row r="99" ht="15.9" customHeight="1" spans="2:4">
      <c r="B99" s="40" t="str">
        <f>IF('1. 资源高效利用和清洁生产监测'!A105="","",'1. 资源高效利用和清洁生产监测'!A105)</f>
        <v/>
      </c>
      <c r="C99" s="41" t="str">
        <f>IF('1. 资源高效利用和清洁生产监测'!D105="","",'1. 资源高效利用和清洁生产监测'!D105)</f>
        <v/>
      </c>
      <c r="D99" s="42" t="str">
        <f>IF('1. 资源高效利用和清洁生产监测'!E105="请选择","",'1. 资源高效利用和清洁生产监测'!E105)</f>
        <v/>
      </c>
    </row>
    <row r="100" ht="15.9" customHeight="1" spans="2:4">
      <c r="B100" s="40" t="str">
        <f>IF('1. 资源高效利用和清洁生产监测'!A106="","",'1. 资源高效利用和清洁生产监测'!A106)</f>
        <v/>
      </c>
      <c r="C100" s="41" t="str">
        <f>IF('1. 资源高效利用和清洁生产监测'!D106="","",'1. 资源高效利用和清洁生产监测'!D106)</f>
        <v/>
      </c>
      <c r="D100" s="42" t="str">
        <f>IF('1. 资源高效利用和清洁生产监测'!E106="请选择","",'1. 资源高效利用和清洁生产监测'!E106)</f>
        <v/>
      </c>
    </row>
    <row r="101" ht="15.9" customHeight="1" spans="2:4">
      <c r="B101" s="40" t="str">
        <f>IF('1. 资源高效利用和清洁生产监测'!A107="","",'1. 资源高效利用和清洁生产监测'!A107)</f>
        <v/>
      </c>
      <c r="C101" s="41" t="str">
        <f>IF('1. 资源高效利用和清洁生产监测'!D107="","",'1. 资源高效利用和清洁生产监测'!D107)</f>
        <v/>
      </c>
      <c r="D101" s="42" t="str">
        <f>IF('1. 资源高效利用和清洁生产监测'!E107="请选择","",'1. 资源高效利用和清洁生产监测'!E107)</f>
        <v/>
      </c>
    </row>
    <row r="102" ht="15.9" customHeight="1" spans="2:4">
      <c r="B102" s="40" t="str">
        <f>IF('1. 资源高效利用和清洁生产监测'!A108="","",'1. 资源高效利用和清洁生产监测'!A108)</f>
        <v/>
      </c>
      <c r="C102" s="41" t="str">
        <f>IF('1. 资源高效利用和清洁生产监测'!D108="","",'1. 资源高效利用和清洁生产监测'!D108)</f>
        <v/>
      </c>
      <c r="D102" s="42" t="str">
        <f>IF('1. 资源高效利用和清洁生产监测'!E108="请选择","",'1. 资源高效利用和清洁生产监测'!E108)</f>
        <v/>
      </c>
    </row>
    <row r="103" ht="15.9" customHeight="1" spans="2:4">
      <c r="B103" s="40" t="str">
        <f>IF('1. 资源高效利用和清洁生产监测'!A109="","",'1. 资源高效利用和清洁生产监测'!A109)</f>
        <v/>
      </c>
      <c r="C103" s="41" t="str">
        <f>IF('1. 资源高效利用和清洁生产监测'!D109="","",'1. 资源高效利用和清洁生产监测'!D109)</f>
        <v/>
      </c>
      <c r="D103" s="42" t="str">
        <f>IF('1. 资源高效利用和清洁生产监测'!E109="请选择","",'1. 资源高效利用和清洁生产监测'!E109)</f>
        <v/>
      </c>
    </row>
    <row r="104" ht="15.9" customHeight="1" spans="2:4">
      <c r="B104" s="40" t="str">
        <f>IF('1. 资源高效利用和清洁生产监测'!A110="","",'1. 资源高效利用和清洁生产监测'!A110)</f>
        <v/>
      </c>
      <c r="C104" s="41" t="str">
        <f>IF('1. 资源高效利用和清洁生产监测'!D110="","",'1. 资源高效利用和清洁生产监测'!D110)</f>
        <v/>
      </c>
      <c r="D104" s="42" t="str">
        <f>IF('1. 资源高效利用和清洁生产监测'!E110="请选择","",'1. 资源高效利用和清洁生产监测'!E110)</f>
        <v/>
      </c>
    </row>
    <row r="105" ht="15.9" customHeight="1" spans="2:4">
      <c r="B105" s="40" t="str">
        <f>IF('1. 资源高效利用和清洁生产监测'!A111="","",'1. 资源高效利用和清洁生产监测'!A111)</f>
        <v/>
      </c>
      <c r="C105" s="41" t="str">
        <f>IF('1. 资源高效利用和清洁生产监测'!D111="","",'1. 资源高效利用和清洁生产监测'!D111)</f>
        <v/>
      </c>
      <c r="D105" s="42" t="str">
        <f>IF('1. 资源高效利用和清洁生产监测'!E111="请选择","",'1. 资源高效利用和清洁生产监测'!E111)</f>
        <v/>
      </c>
    </row>
    <row r="106" ht="15.9" customHeight="1" spans="2:4">
      <c r="B106" s="40" t="str">
        <f>IF('1. 资源高效利用和清洁生产监测'!A112="","",'1. 资源高效利用和清洁生产监测'!A112)</f>
        <v/>
      </c>
      <c r="C106" s="41" t="str">
        <f>IF('1. 资源高效利用和清洁生产监测'!D112="","",'1. 资源高效利用和清洁生产监测'!D112)</f>
        <v/>
      </c>
      <c r="D106" s="42" t="str">
        <f>IF('1. 资源高效利用和清洁生产监测'!E112="请选择","",'1. 资源高效利用和清洁生产监测'!E112)</f>
        <v/>
      </c>
    </row>
    <row r="107" ht="15.9" customHeight="1" spans="2:4">
      <c r="B107" s="40" t="str">
        <f>IF('1. 资源高效利用和清洁生产监测'!A113="","",'1. 资源高效利用和清洁生产监测'!A113)</f>
        <v/>
      </c>
      <c r="C107" s="41" t="str">
        <f>IF('1. 资源高效利用和清洁生产监测'!D113="","",'1. 资源高效利用和清洁生产监测'!D113)</f>
        <v/>
      </c>
      <c r="D107" s="42" t="str">
        <f>IF('1. 资源高效利用和清洁生产监测'!E113="请选择","",'1. 资源高效利用和清洁生产监测'!E113)</f>
        <v/>
      </c>
    </row>
    <row r="108" ht="15.9" customHeight="1" spans="2:4">
      <c r="B108" s="40" t="str">
        <f>IF('1. 资源高效利用和清洁生产监测'!A114="","",'1. 资源高效利用和清洁生产监测'!A114)</f>
        <v/>
      </c>
      <c r="C108" s="41" t="str">
        <f>IF('1. 资源高效利用和清洁生产监测'!D114="","",'1. 资源高效利用和清洁生产监测'!D114)</f>
        <v/>
      </c>
      <c r="D108" s="42" t="str">
        <f>IF('1. 资源高效利用和清洁生产监测'!E114="请选择","",'1. 资源高效利用和清洁生产监测'!E114)</f>
        <v/>
      </c>
    </row>
    <row r="109" ht="15.9" customHeight="1" spans="2:4">
      <c r="B109" s="40" t="str">
        <f>IF('1. 资源高效利用和清洁生产监测'!A115="","",'1. 资源高效利用和清洁生产监测'!A115)</f>
        <v/>
      </c>
      <c r="C109" s="41" t="str">
        <f>IF('1. 资源高效利用和清洁生产监测'!D115="","",'1. 资源高效利用和清洁生产监测'!D115)</f>
        <v/>
      </c>
      <c r="D109" s="42" t="str">
        <f>IF('1. 资源高效利用和清洁生产监测'!E115="请选择","",'1. 资源高效利用和清洁生产监测'!E115)</f>
        <v/>
      </c>
    </row>
  </sheetData>
  <sheetProtection formatCells="0" formatColumns="0" formatRows="0"/>
  <mergeCells count="2">
    <mergeCell ref="B1:C1"/>
    <mergeCell ref="B2:D2"/>
  </mergeCells>
  <pageMargins left="0.393700787401575" right="0.393700787401575" top="0.590551181102362" bottom="0.393700787401575" header="0.236220472440945" footer="0.236220472440945"/>
  <pageSetup paperSize="9" scale="60" orientation="portrait"/>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Z50"/>
  <sheetViews>
    <sheetView showGridLines="0" showRowColHeaders="0" tabSelected="1" workbookViewId="0">
      <pane ySplit="9" topLeftCell="A10" activePane="bottomLeft" state="frozen"/>
      <selection/>
      <selection pane="bottomLeft" activeCell="B33" sqref="B33"/>
    </sheetView>
  </sheetViews>
  <sheetFormatPr defaultColWidth="8.54166666666667" defaultRowHeight="13.5"/>
  <cols>
    <col min="1" max="1" width="2" style="6" customWidth="1"/>
    <col min="2" max="2" width="68.0916666666667" style="7" customWidth="1"/>
    <col min="3" max="3" width="26.0916666666667" style="6" customWidth="1"/>
    <col min="4" max="4" width="19.9083333333333" style="8" customWidth="1"/>
    <col min="5" max="5" width="2.45" style="6" customWidth="1"/>
    <col min="6" max="16384" width="8.54166666666667" style="6"/>
  </cols>
  <sheetData>
    <row r="1" s="1" customFormat="1" ht="17.4" customHeight="1" spans="2:4">
      <c r="B1" s="9" t="s">
        <v>140</v>
      </c>
      <c r="C1" s="9"/>
      <c r="D1" s="10"/>
    </row>
    <row r="2" s="1" customFormat="1" ht="60.9" customHeight="1" spans="2:9">
      <c r="B2" s="11" t="s">
        <v>145</v>
      </c>
      <c r="C2" s="11"/>
      <c r="D2" s="12"/>
      <c r="E2" s="11"/>
      <c r="F2" s="11"/>
      <c r="G2" s="11"/>
      <c r="H2" s="11"/>
      <c r="I2" s="11"/>
    </row>
    <row r="3" s="2" customFormat="1" ht="11.25" spans="3:26">
      <c r="C3" s="13"/>
      <c r="D3" s="14"/>
      <c r="E3" s="15"/>
      <c r="G3" s="13"/>
      <c r="N3" s="31"/>
      <c r="Y3" s="15"/>
      <c r="Z3" s="15"/>
    </row>
    <row r="4" s="2" customFormat="1" ht="11.25" spans="3:26">
      <c r="C4" s="13"/>
      <c r="D4" s="14"/>
      <c r="E4" s="15"/>
      <c r="G4" s="13"/>
      <c r="N4" s="31"/>
      <c r="Y4" s="15"/>
      <c r="Z4" s="15"/>
    </row>
    <row r="5" s="2" customFormat="1" ht="11.25" spans="3:26">
      <c r="C5" s="13"/>
      <c r="D5" s="14"/>
      <c r="E5" s="15"/>
      <c r="G5" s="13"/>
      <c r="N5" s="31"/>
      <c r="Y5" s="15"/>
      <c r="Z5" s="15"/>
    </row>
    <row r="6" s="2" customFormat="1" ht="11.25" spans="3:26">
      <c r="C6" s="13"/>
      <c r="D6" s="14"/>
      <c r="E6" s="15"/>
      <c r="G6" s="13"/>
      <c r="N6" s="31"/>
      <c r="Y6" s="15"/>
      <c r="Z6" s="15"/>
    </row>
    <row r="7" s="3" customFormat="1" ht="17.4" customHeight="1" spans="2:4">
      <c r="B7" s="16" t="s">
        <v>80</v>
      </c>
      <c r="C7" s="17" t="str">
        <f>IF('1. 资源高效利用和清洁生产监测'!B5="","",'1. 资源高效利用和清洁生产监测'!B5)</f>
        <v/>
      </c>
      <c r="D7" s="17"/>
    </row>
    <row r="8" ht="8.15" customHeight="1" spans="3:3">
      <c r="C8" s="18"/>
    </row>
    <row r="9" s="4" customFormat="1" ht="21" customHeight="1" spans="2:4">
      <c r="B9" s="19" t="s">
        <v>146</v>
      </c>
      <c r="C9" s="20">
        <f>COUNTA('1. 资源高效利用和清洁生产监测'!A22:A115)</f>
        <v>0</v>
      </c>
      <c r="D9" s="21"/>
    </row>
    <row r="10" s="4" customFormat="1" ht="21" customHeight="1" spans="2:4">
      <c r="B10" s="22" t="s">
        <v>147</v>
      </c>
      <c r="C10" s="23">
        <f>COUNTA('1. 资源高效利用和清洁生产监测'!D16:D115)</f>
        <v>0</v>
      </c>
      <c r="D10" s="24" t="s">
        <v>148</v>
      </c>
    </row>
    <row r="11" s="5" customFormat="1" ht="12.9" customHeight="1" spans="2:4">
      <c r="B11" s="337" t="s">
        <v>149</v>
      </c>
      <c r="C11" s="26">
        <f>COUNTIF('1. 资源高效利用和清洁生产监测'!E16:E115,"Implemented")</f>
        <v>0</v>
      </c>
      <c r="D11" s="27"/>
    </row>
    <row r="12" s="5" customFormat="1" ht="12.9" customHeight="1" spans="2:4">
      <c r="B12" s="337" t="s">
        <v>150</v>
      </c>
      <c r="C12" s="26">
        <f>COUNTIF('1. 资源高效利用和清洁生产监测'!E16:E115,"Planned")</f>
        <v>0</v>
      </c>
      <c r="D12" s="27"/>
    </row>
    <row r="13" s="5" customFormat="1" ht="12.9" customHeight="1" spans="2:4">
      <c r="B13" s="337" t="s">
        <v>151</v>
      </c>
      <c r="C13" s="26">
        <f>COUNTIF('1. 资源高效利用和清洁生产监测'!E16:E115,"Probable")</f>
        <v>0</v>
      </c>
      <c r="D13" s="27"/>
    </row>
    <row r="14" s="5" customFormat="1" ht="12.9" customHeight="1" spans="2:4">
      <c r="B14" s="337" t="s">
        <v>152</v>
      </c>
      <c r="C14" s="26">
        <f>COUNTIF('1. 资源高效利用和清洁生产监测'!E16:E115,"Unlikely")</f>
        <v>0</v>
      </c>
      <c r="D14" s="27"/>
    </row>
    <row r="15" s="4" customFormat="1" ht="21" customHeight="1" spans="2:4">
      <c r="B15" s="22" t="s">
        <v>153</v>
      </c>
      <c r="C15" s="28">
        <f>SUM('1. 资源高效利用和清洁生产监测'!H16:H115)</f>
        <v>0</v>
      </c>
      <c r="D15" s="24" t="s">
        <v>154</v>
      </c>
    </row>
    <row r="16" s="5" customFormat="1" ht="12.9" customHeight="1" spans="2:4">
      <c r="B16" s="337" t="s">
        <v>149</v>
      </c>
      <c r="C16" s="29">
        <f>SUMIFS('1. 资源高效利用和清洁生产监测'!H16:H115,'1. 资源高效利用和清洁生产监测'!E16:E115,"Implemented")</f>
        <v>0</v>
      </c>
      <c r="D16" s="27"/>
    </row>
    <row r="17" s="5" customFormat="1" ht="12.9" customHeight="1" spans="2:4">
      <c r="B17" s="337" t="s">
        <v>150</v>
      </c>
      <c r="C17" s="29">
        <f>SUMIFS('1. 资源高效利用和清洁生产监测'!H16:H115,'1. 资源高效利用和清洁生产监测'!E16:E115,"Planned")</f>
        <v>0</v>
      </c>
      <c r="D17" s="27"/>
    </row>
    <row r="18" s="5" customFormat="1" ht="12.9" customHeight="1" spans="2:4">
      <c r="B18" s="337" t="s">
        <v>151</v>
      </c>
      <c r="C18" s="29">
        <f>SUMIFS('1. 资源高效利用和清洁生产监测'!H16:H115,'1. 资源高效利用和清洁生产监测'!E16:E115,"Probable")</f>
        <v>0</v>
      </c>
      <c r="D18" s="27"/>
    </row>
    <row r="19" s="5" customFormat="1" ht="12.9" customHeight="1" spans="2:4">
      <c r="B19" s="337" t="s">
        <v>152</v>
      </c>
      <c r="C19" s="29">
        <f>SUMIFS('1. 资源高效利用和清洁生产监测'!H16:H115,'1. 资源高效利用和清洁生产监测'!E16:E115,"Unlikely")</f>
        <v>0</v>
      </c>
      <c r="D19" s="27"/>
    </row>
    <row r="20" s="4" customFormat="1" ht="21" customHeight="1" spans="2:4">
      <c r="B20" s="22" t="s">
        <v>155</v>
      </c>
      <c r="C20" s="28">
        <f>SUM('1. 资源高效利用和清洁生产监测'!L16:L115)</f>
        <v>0</v>
      </c>
      <c r="D20" s="24" t="s">
        <v>156</v>
      </c>
    </row>
    <row r="21" s="5" customFormat="1" ht="12.9" customHeight="1" spans="2:4">
      <c r="B21" s="337" t="s">
        <v>149</v>
      </c>
      <c r="C21" s="29">
        <f>SUMIFS('1. 资源高效利用和清洁生产监测'!L16:L115,'1. 资源高效利用和清洁生产监测'!E16:E115,"Implemented")</f>
        <v>0</v>
      </c>
      <c r="D21" s="27"/>
    </row>
    <row r="22" s="5" customFormat="1" ht="12.9" customHeight="1" spans="2:4">
      <c r="B22" s="337" t="s">
        <v>150</v>
      </c>
      <c r="C22" s="29">
        <f>SUMIFS('1. 资源高效利用和清洁生产监测'!L16:L115,'1. 资源高效利用和清洁生产监测'!E16:E115,"Planned")</f>
        <v>0</v>
      </c>
      <c r="D22" s="27"/>
    </row>
    <row r="23" s="5" customFormat="1" ht="12.9" customHeight="1" spans="2:4">
      <c r="B23" s="337" t="s">
        <v>151</v>
      </c>
      <c r="C23" s="29">
        <f>SUMIFS('1. 资源高效利用和清洁生产监测'!L16:L115,'1. 资源高效利用和清洁生产监测'!E16:E115,"Probable")</f>
        <v>0</v>
      </c>
      <c r="D23" s="27"/>
    </row>
    <row r="24" s="5" customFormat="1" ht="12.9" customHeight="1" spans="2:4">
      <c r="B24" s="337" t="s">
        <v>152</v>
      </c>
      <c r="C24" s="29">
        <f>SUMIFS('1. 资源高效利用和清洁生产监测'!L16:L115,'1. 资源高效利用和清洁生产监测'!E16:E115,"Unlikely")</f>
        <v>0</v>
      </c>
      <c r="D24" s="27"/>
    </row>
    <row r="25" s="4" customFormat="1" ht="21" customHeight="1" spans="2:4">
      <c r="B25" s="22" t="s">
        <v>157</v>
      </c>
      <c r="C25" s="28">
        <f>SUM('1. 资源高效利用和清洁生产监测'!J16:J115,'1. 资源高效利用和清洁生产监测'!N16:N115)</f>
        <v>0</v>
      </c>
      <c r="D25" s="24" t="s">
        <v>158</v>
      </c>
    </row>
    <row r="26" s="5" customFormat="1" ht="12.9" customHeight="1" spans="2:4">
      <c r="B26" s="337" t="s">
        <v>149</v>
      </c>
      <c r="C26" s="29">
        <f>(SUMIFS('1. 资源高效利用和清洁生产监测'!N16:N115,'1. 资源高效利用和清洁生产监测'!E16:E115,"Implemented"))+(SUMIFS('1. 资源高效利用和清洁生产监测'!J16:J115,'1. 资源高效利用和清洁生产监测'!E16:E115,"Implemented"))</f>
        <v>0</v>
      </c>
      <c r="D26" s="27"/>
    </row>
    <row r="27" s="5" customFormat="1" ht="12.9" customHeight="1" spans="2:4">
      <c r="B27" s="337" t="s">
        <v>150</v>
      </c>
      <c r="C27" s="29">
        <f>(SUMIFS('1. 资源高效利用和清洁生产监测'!N16:N115,'1. 资源高效利用和清洁生产监测'!E16:E115,"Planned"))+(SUMIFS('1. 资源高效利用和清洁生产监测'!J16:J115,'1. 资源高效利用和清洁生产监测'!E16:E115,"Planned"))</f>
        <v>0</v>
      </c>
      <c r="D27" s="27"/>
    </row>
    <row r="28" s="5" customFormat="1" ht="12.9" customHeight="1" spans="2:4">
      <c r="B28" s="337" t="s">
        <v>151</v>
      </c>
      <c r="C28" s="29">
        <f>(SUMIFS('1. 资源高效利用和清洁生产监测'!N16:N115,'1. 资源高效利用和清洁生产监测'!E16:E115,"Probable"))+(SUMIFS('1. 资源高效利用和清洁生产监测'!J16:J115,'1. 资源高效利用和清洁生产监测'!E16:E115,"Probable"))</f>
        <v>0</v>
      </c>
      <c r="D28" s="27"/>
    </row>
    <row r="29" s="5" customFormat="1" ht="12.9" customHeight="1" spans="2:4">
      <c r="B29" s="337" t="s">
        <v>152</v>
      </c>
      <c r="C29" s="29">
        <f>(SUMIFS('1. 资源高效利用和清洁生产监测'!N16:N115,'1. 资源高效利用和清洁生产监测'!E16:E115,"Unlikely"))+(SUMIFS('1. 资源高效利用和清洁生产监测'!J16:J115,'1. 资源高效利用和清洁生产监测'!E16:E115,"Unlikely"))</f>
        <v>0</v>
      </c>
      <c r="D29" s="27"/>
    </row>
    <row r="30" s="4" customFormat="1" ht="21" customHeight="1" spans="2:4">
      <c r="B30" s="22" t="s">
        <v>88</v>
      </c>
      <c r="C30" s="28">
        <f>SUM('1. 资源高效利用和清洁生产监测'!O16:O115)</f>
        <v>0</v>
      </c>
      <c r="D30" s="24" t="s">
        <v>159</v>
      </c>
    </row>
    <row r="31" s="5" customFormat="1" ht="12.9" customHeight="1" spans="2:4">
      <c r="B31" s="337" t="s">
        <v>149</v>
      </c>
      <c r="C31" s="29">
        <f>SUMIFS('1. 资源高效利用和清洁生产监测'!O16:O115,'1. 资源高效利用和清洁生产监测'!E16:E115,"Implemented")</f>
        <v>0</v>
      </c>
      <c r="D31" s="27"/>
    </row>
    <row r="32" s="5" customFormat="1" ht="12.9" customHeight="1" spans="2:4">
      <c r="B32" s="337" t="s">
        <v>150</v>
      </c>
      <c r="C32" s="29">
        <f>SUMIFS('1. 资源高效利用和清洁生产监测'!O16:O115,'1. 资源高效利用和清洁生产监测'!E16:E115,"Planned")</f>
        <v>0</v>
      </c>
      <c r="D32" s="27"/>
    </row>
    <row r="33" s="5" customFormat="1" ht="12.9" customHeight="1" spans="2:4">
      <c r="B33" s="337" t="s">
        <v>151</v>
      </c>
      <c r="C33" s="29">
        <f>SUMIFS('1. 资源高效利用和清洁生产监测'!O16:O115,'1. 资源高效利用和清洁生产监测'!E16:E115,"Probable")</f>
        <v>0</v>
      </c>
      <c r="D33" s="27"/>
    </row>
    <row r="34" s="5" customFormat="1" ht="12.9" customHeight="1" spans="2:4">
      <c r="B34" s="337" t="s">
        <v>152</v>
      </c>
      <c r="C34" s="29">
        <f>SUMIFS('1. 资源高效利用和清洁生产监测'!O16:O115,'1. 资源高效利用和清洁生产监测'!E16:E115,"Unlikely")</f>
        <v>0</v>
      </c>
      <c r="D34" s="27"/>
    </row>
    <row r="35" s="4" customFormat="1" ht="21" customHeight="1" spans="2:4">
      <c r="B35" s="22" t="s">
        <v>160</v>
      </c>
      <c r="C35" s="28">
        <f>SUM('1. 资源高效利用和清洁生产监测'!R16:R115)+SUM('1. 资源高效利用和清洁生产监测'!T16:T115)</f>
        <v>0</v>
      </c>
      <c r="D35" s="24" t="s">
        <v>161</v>
      </c>
    </row>
    <row r="36" s="5" customFormat="1" ht="12.9" customHeight="1" spans="2:4">
      <c r="B36" s="337" t="s">
        <v>149</v>
      </c>
      <c r="C36" s="29">
        <f>SUMIFS('1. 资源高效利用和清洁生产监测'!R16:R115,'1. 资源高效利用和清洁生产监测'!E16:E115,"Implemented")+SUMIFS('1. 资源高效利用和清洁生产监测'!T16:T115,'1. 资源高效利用和清洁生产监测'!E16:E115,"Implemented")</f>
        <v>0</v>
      </c>
      <c r="D36" s="27"/>
    </row>
    <row r="37" s="5" customFormat="1" ht="12.9" customHeight="1" spans="2:4">
      <c r="B37" s="337" t="s">
        <v>150</v>
      </c>
      <c r="C37" s="29">
        <f>SUMIFS('1. 资源高效利用和清洁生产监测'!R16:R115,'1. 资源高效利用和清洁生产监测'!E16:E115,"Planned")+SUMIFS('1. 资源高效利用和清洁生产监测'!T16:T115,'1. 资源高效利用和清洁生产监测'!E16:E115,"Planned")</f>
        <v>0</v>
      </c>
      <c r="D37" s="27"/>
    </row>
    <row r="38" s="5" customFormat="1" ht="12.9" customHeight="1" spans="2:4">
      <c r="B38" s="337" t="s">
        <v>151</v>
      </c>
      <c r="C38" s="29">
        <f>SUMIFS('1. 资源高效利用和清洁生产监测'!R16:R115,'1. 资源高效利用和清洁生产监测'!E16:E115,"Probable")+SUMIFS('1. 资源高效利用和清洁生产监测'!T16:T115,'1. 资源高效利用和清洁生产监测'!E16:E115,"Probable")</f>
        <v>0</v>
      </c>
      <c r="D38" s="27"/>
    </row>
    <row r="39" s="5" customFormat="1" ht="12.9" customHeight="1" spans="2:4">
      <c r="B39" s="337" t="s">
        <v>152</v>
      </c>
      <c r="C39" s="29">
        <f>SUMIFS('1. 资源高效利用和清洁生产监测'!R16:R115,'1. 资源高效利用和清洁生产监测'!E16:E115,"Unlikely")+SUMIFS('1. 资源高效利用和清洁生产监测'!T16:T115,'1. 资源高效利用和清洁生产监测'!E16:E115,"Unlikely")</f>
        <v>0</v>
      </c>
      <c r="D39" s="27"/>
    </row>
    <row r="40" s="4" customFormat="1" ht="21" customHeight="1" spans="2:4">
      <c r="B40" s="22" t="s">
        <v>90</v>
      </c>
      <c r="C40" s="28">
        <f>SUM('1. 资源高效利用和清洁生产监测'!V16:V115)</f>
        <v>0</v>
      </c>
      <c r="D40" s="30" t="s">
        <v>162</v>
      </c>
    </row>
    <row r="41" s="5" customFormat="1" ht="12.9" customHeight="1" spans="2:4">
      <c r="B41" s="337" t="s">
        <v>149</v>
      </c>
      <c r="C41" s="29">
        <f>SUMIFS('1. 资源高效利用和清洁生产监测'!V16:V115,'1. 资源高效利用和清洁生产监测'!E16:E115,"Implemented")</f>
        <v>0</v>
      </c>
      <c r="D41" s="27"/>
    </row>
    <row r="42" s="5" customFormat="1" ht="12.9" customHeight="1" spans="2:4">
      <c r="B42" s="337" t="s">
        <v>150</v>
      </c>
      <c r="C42" s="29">
        <f>SUMIFS('1. 资源高效利用和清洁生产监测'!V16:V115,'1. 资源高效利用和清洁生产监测'!E16:E115,"Planned")</f>
        <v>0</v>
      </c>
      <c r="D42" s="27"/>
    </row>
    <row r="43" s="5" customFormat="1" ht="12.9" customHeight="1" spans="2:4">
      <c r="B43" s="337" t="s">
        <v>151</v>
      </c>
      <c r="C43" s="29">
        <f>SUMIFS('1. 资源高效利用和清洁生产监测'!V16:V115,'1. 资源高效利用和清洁生产监测'!E16:E115,"Probable")</f>
        <v>0</v>
      </c>
      <c r="D43" s="27"/>
    </row>
    <row r="44" s="5" customFormat="1" ht="12.9" customHeight="1" spans="2:4">
      <c r="B44" s="337" t="s">
        <v>152</v>
      </c>
      <c r="C44" s="29">
        <f>SUMIFS('1. 资源高效利用和清洁生产监测'!V16:V115,'1. 资源高效利用和清洁生产监测'!E16:E115,"Unlikely")</f>
        <v>0</v>
      </c>
      <c r="D44" s="27"/>
    </row>
    <row r="45" s="4" customFormat="1" ht="21" customHeight="1" spans="2:4">
      <c r="B45" s="22" t="s">
        <v>163</v>
      </c>
      <c r="C45" s="28" t="str">
        <f>IFERROR(AVERAGE('1. 资源高效利用和清洁生产监测'!W16:W115),"0.00")</f>
        <v>0.00</v>
      </c>
      <c r="D45" s="24" t="s">
        <v>70</v>
      </c>
    </row>
    <row r="46" s="5" customFormat="1" ht="12.9" customHeight="1" spans="2:4">
      <c r="B46" s="337" t="s">
        <v>149</v>
      </c>
      <c r="C46" s="29" t="str">
        <f>IFERROR(AVERAGEIF('1. 资源高效利用和清洁生产监测'!E16:E115,"Implemented",'1. 资源高效利用和清洁生产监测'!W16:W115),"0.00")</f>
        <v>0.00</v>
      </c>
      <c r="D46" s="27"/>
    </row>
    <row r="47" s="5" customFormat="1" ht="12.9" customHeight="1" spans="2:4">
      <c r="B47" s="337" t="s">
        <v>150</v>
      </c>
      <c r="C47" s="29" t="str">
        <f>IFERROR(AVERAGEIF('1. 资源高效利用和清洁生产监测'!E16:E115,"Planned",'1. 资源高效利用和清洁生产监测'!W16:W115),"0.00")</f>
        <v>0.00</v>
      </c>
      <c r="D47" s="27"/>
    </row>
    <row r="48" s="5" customFormat="1" ht="12.9" customHeight="1" spans="2:4">
      <c r="B48" s="337" t="s">
        <v>151</v>
      </c>
      <c r="C48" s="29" t="str">
        <f>IFERROR(AVERAGEIF('1. 资源高效利用和清洁生产监测'!E16:E115,"Probable",'1. 资源高效利用和清洁生产监测'!W16:W115),"0.00")</f>
        <v>0.00</v>
      </c>
      <c r="D48" s="27"/>
    </row>
    <row r="49" s="5" customFormat="1" ht="12.9" customHeight="1" spans="2:4">
      <c r="B49" s="337" t="s">
        <v>152</v>
      </c>
      <c r="C49" s="29" t="str">
        <f>IFERROR(AVERAGEIF('1. 资源高效利用和清洁生产监测'!E16:E115,"Unlikely",'1. 资源高效利用和清洁生产监测'!W16:W115),"0.00")</f>
        <v>0.00</v>
      </c>
      <c r="D49" s="27"/>
    </row>
    <row r="50" ht="12.9" customHeight="1"/>
  </sheetData>
  <sheetProtection formatCells="0" formatColumns="0" formatRows="0"/>
  <mergeCells count="2">
    <mergeCell ref="B1:C1"/>
    <mergeCell ref="C7:D7"/>
  </mergeCells>
  <pageMargins left="0.393700787401575" right="0.393700787401575" top="0.590551181102362" bottom="0.393700787401575" header="0.236220472440945" footer="0.236220472440945"/>
  <pageSetup paperSize="9" scale="80" orientation="portrait"/>
  <headerFooter>
    <oddFooter>&amp;CPage &amp;P of &amp;N</oddFooter>
  </headerFooter>
  <ignoredErrors>
    <ignoredError sqref="C40:C44 C15:C19" formulaRange="1"/>
  </ignoredErrors>
  <drawing r:id="rId1"/>
</worksheet>
</file>

<file path=docProps/app.xml><?xml version="1.0" encoding="utf-8"?>
<Properties xmlns="http://schemas.openxmlformats.org/officeDocument/2006/extended-properties" xmlns:vt="http://schemas.openxmlformats.org/officeDocument/2006/docPropsVTypes">
  <Company>UNIDO</Company>
  <Application>Microsoft Excel</Application>
  <HeadingPairs>
    <vt:vector size="2" baseType="variant">
      <vt:variant>
        <vt:lpstr>工作表</vt:lpstr>
      </vt:variant>
      <vt:variant>
        <vt:i4>4</vt:i4>
      </vt:variant>
    </vt:vector>
  </HeadingPairs>
  <TitlesOfParts>
    <vt:vector size="4" baseType="lpstr">
      <vt:lpstr>说明</vt:lpstr>
      <vt:lpstr>1. 资源高效利用和清洁生产监测</vt:lpstr>
      <vt:lpstr>2. 汇总 (企业层面)</vt:lpstr>
      <vt:lpstr>3. 汇总 (园区层面)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Administrator</cp:lastModifiedBy>
  <dcterms:created xsi:type="dcterms:W3CDTF">2017-11-22T09:08:00Z</dcterms:created>
  <cp:lastPrinted>2019-04-18T13:53:00Z</cp:lastPrinted>
  <dcterms:modified xsi:type="dcterms:W3CDTF">2020-06-12T02:37:02Z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